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693" documentId="13_ncr:1_{F6CB121F-512D-4AA6-A0C1-0FB36C537598}" xr6:coauthVersionLast="47" xr6:coauthVersionMax="47" xr10:uidLastSave="{DA5B9CCF-B335-437B-908B-F2778AC6F48E}"/>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3" i="4"/>
  <c r="I3" i="4"/>
  <c r="J3" i="4"/>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<sst xmlns="http://schemas.openxmlformats.org/spreadsheetml/2006/main" count="179028" uniqueCount="39108">
  <si>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</si>
  <si>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</si>
  <si>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</si>
  <si>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</si>
  <si>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</si>
  <si>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</si>
  <si>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</si>
  <si>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</si>
  <si>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</si>
  <si>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</si>
  <si>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</si>
  <si>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</si>
  <si>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</si>
  <si>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</si>
  <si>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</si>
  <si>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</si>
  <si>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</si>
  <si>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</si>
  <si>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</si>
  <si>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</si>
  <si>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</si>
  <si>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</si>
  <si>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</si>
  <si>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</si>
  <si>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</si>
  <si>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</si>
  <si>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</si>
  <si>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</si>
  <si>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</si>
  <si>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</si>
  <si>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</si>
  <si>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</si>
  <si>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</si>
  <si>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</si>
  <si>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</si>
  <si>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</si>
  <si>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</si>
  <si>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</si>
  <si>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</si>
  <si>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</si>
  <si>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</si>
  <si>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</si>
  <si>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</si>
  <si>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</si>
  <si>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</si>
  <si>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</si>
  <si>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</si>
  <si>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</si>
  <si>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</si>
  <si>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</si>
  <si>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</si>
  <si>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</si>
  <si>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</si>
  <si>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</si>
  <si>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</si>
  <si>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</si>
  <si>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</si>
  <si>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</si>
  <si>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</si>
  <si>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</si>
  <si>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</si>
  <si>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</si>
  <si>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</si>
  <si>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</si>
  <si>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</si>
  <si>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</si>
  <si>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</si>
  <si>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</si>
  <si>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</si>
  <si>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</si>
  <si>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</si>
  <si>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</si>
  <si>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</si>
  <si>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</si>
  <si>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</si>
  <si>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</si>
  <si>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</si>
  <si>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</si>
  <si>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</si>
  <si>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</si>
  <si>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</si>
  <si>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</si>
  <si>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</si>
  <si>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</si>
  <si>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</si>
  <si>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</si>
  <si>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</si>
  <si>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</si>
  <si>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</si>
  <si>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</si>
  <si>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</si>
  <si>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</si>
  <si>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</si>
  <si>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</si>
  <si>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</si>
  <si>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</si>
  <si>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</si>
  <si>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</si>
  <si>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</si>
  <si>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</si>
  <si>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</si>
  <si>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</si>
  <si>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</si>
  <si>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</si>
  <si>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</si>
  <si>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</si>
  <si>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</si>
  <si>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</si>
  <si>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</si>
  <si>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</si>
  <si>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</si>
  <si>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</si>
  <si>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</si>
  <si>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</si>
  <si>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</si>
  <si>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</si>
  <si>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</si>
  <si>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</si>
  <si>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</si>
  <si>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</si>
  <si>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</si>
  <si>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</si>
  <si>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</si>
  <si>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</si>
  <si>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</si>
  <si>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</si>
  <si>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</si>
  <si>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</si>
  <si>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</si>
  <si>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</si>
  <si>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</si>
  <si>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</si>
  <si>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</si>
  <si>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</si>
  <si>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</si>
  <si>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</si>
  <si>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</si>
  <si>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</si>
  <si>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</si>
  <si>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</si>
  <si>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</si>
  <si>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</si>
  <si>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</si>
  <si>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</si>
  <si>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</si>
  <si>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</si>
  <si>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</si>
  <si>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</si>
  <si>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</si>
  <si>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</si>
  <si>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</si>
  <si>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</si>
  <si>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</si>
  <si>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</si>
  <si>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</si>
  <si>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</si>
  <si>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</si>
  <si>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</si>
  <si>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</si>
  <si>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</si>
  <si>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</si>
  <si>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</si>
  <si>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</si>
  <si>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</si>
  <si>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</si>
  <si>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</si>
  <si>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</si>
  <si>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</si>
  <si>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</si>
  <si>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</si>
  <si>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</si>
  <si>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</si>
  <si>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</si>
  <si>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</si>
  <si>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</si>
  <si>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</si>
  <si>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</si>
  <si>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</si>
  <si>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</si>
  <si>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</si>
  <si>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</si>
  <si>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</si>
  <si>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</si>
  <si>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</si>
  <si>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</si>
  <si>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</si>
  <si>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</si>
  <si>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</si>
  <si>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</si>
  <si>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</si>
  <si>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</si>
  <si>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</si>
  <si>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</si>
  <si>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</si>
  <si>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</si>
  <si>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</si>
  <si>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</si>
  <si>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</si>
  <si>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</si>
  <si>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</si>
  <si>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</si>
  <si>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</si>
  <si>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</si>
  <si>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</si>
  <si>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</si>
  <si>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</si>
  <si>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</si>
  <si>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</si>
  <si>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</si>
  <si>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</si>
  <si>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</si>
  <si>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</si>
  <si>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</si>
  <si>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</si>
  <si>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</si>
  <si>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</si>
  <si>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</si>
  <si>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</si>
  <si>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</si>
  <si>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</si>
  <si>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</si>
  <si>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</si>
  <si>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</si>
  <si>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</si>
  <si>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</si>
  <si>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</si>
  <si>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</si>
  <si>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</si>
  <si>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</si>
  <si>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</si>
  <si>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</si>
  <si>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</si>
  <si>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</si>
  <si>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</si>
  <si>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</si>
  <si>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</si>
  <si>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</si>
  <si>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</si>
  <si>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</si>
  <si>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</si>
  <si>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</si>
  <si>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</si>
  <si>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</si>
  <si>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</si>
  <si>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</si>
  <si>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</si>
  <si>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</si>
  <si>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</si>
  <si>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</si>
  <si>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</si>
  <si>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</si>
  <si>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</si>
  <si>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</si>
  <si>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</si>
  <si>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</si>
  <si>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</si>
  <si>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</si>
  <si>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</si>
  <si>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</si>
  <si>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</si>
  <si>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</si>
  <si>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</si>
  <si>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</si>
  <si>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</si>
  <si>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</si>
  <si>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</si>
  <si>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</si>
  <si>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</si>
  <si>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</si>
  <si>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</si>
  <si>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</si>
  <si>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</si>
  <si>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</si>
  <si>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</si>
  <si>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</si>
  <si>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</si>
  <si>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</si>
  <si>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</si>
  <si>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</si>
  <si>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</si>
  <si>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</si>
  <si>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</si>
  <si>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</si>
  <si>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</si>
  <si>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</si>
  <si>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</si>
  <si>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</si>
  <si>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</si>
  <si>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</si>
  <si>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</si>
  <si>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</si>
  <si>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</si>
  <si>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</si>
  <si>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</si>
  <si>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</si>
  <si>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</si>
  <si>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</si>
  <si>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</si>
  <si>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</si>
  <si>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</si>
  <si>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</si>
  <si>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</si>
  <si>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</si>
  <si>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</si>
  <si>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</si>
  <si>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</si>
  <si>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</si>
  <si>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</si>
  <si>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</si>
  <si>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</si>
  <si>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</si>
  <si>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</si>
  <si>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</si>
  <si>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</si>
  <si>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</si>
  <si>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</si>
  <si>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</si>
  <si>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</si>
  <si>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</si>
  <si>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</si>
  <si>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</si>
  <si>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</si>
  <si>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</si>
  <si>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</si>
  <si>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</si>
  <si>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</si>
  <si>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</si>
  <si>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</si>
  <si>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</si>
  <si>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</si>
  <si>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</si>
  <si>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</si>
  <si>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</si>
  <si>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</si>
  <si>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</si>
  <si>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</si>
  <si>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</si>
  <si>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</si>
  <si>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</si>
  <si>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</si>
  <si>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</si>
  <si>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</si>
  <si>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</si>
  <si>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</si>
  <si>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</si>
  <si>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</si>
  <si>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</si>
  <si>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</si>
  <si>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</si>
  <si>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</si>
  <si>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</si>
  <si>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</si>
  <si>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</si>
  <si>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</si>
  <si>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</si>
  <si>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</si>
  <si>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</si>
  <si>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</si>
  <si>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</si>
  <si>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</si>
  <si>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</si>
  <si>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</si>
  <si>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</si>
  <si>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</si>
  <si>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</si>
  <si>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</si>
  <si>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</si>
  <si>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</si>
  <si>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</si>
  <si>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</si>
  <si>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</si>
  <si>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</si>
  <si>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</si>
  <si>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</si>
  <si>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</si>
  <si>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</si>
  <si>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</si>
  <si>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</si>
  <si>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</si>
  <si>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</si>
  <si>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</si>
  <si>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</si>
  <si>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</si>
  <si>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</si>
  <si>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</si>
  <si>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</si>
  <si>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</si>
  <si>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</si>
  <si>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</si>
  <si>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</si>
  <si>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</si>
  <si>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</si>
  <si>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</si>
  <si>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</si>
  <si>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</si>
  <si>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</si>
  <si>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</si>
  <si>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</si>
  <si>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</si>
  <si>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</si>
  <si>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</si>
  <si>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</si>
  <si>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</si>
  <si>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</si>
  <si>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</si>
  <si>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</si>
  <si>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</si>
  <si>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</si>
  <si>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</si>
  <si>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</si>
  <si>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</si>
  <si>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</si>
  <si>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</si>
  <si>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</si>
  <si>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</si>
  <si>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</si>
  <si>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</si>
  <si>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</si>
  <si>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</si>
  <si>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</si>
  <si>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</si>
  <si>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</si>
  <si>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</si>
  <si>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</si>
  <si>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</si>
  <si>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</si>
  <si>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</si>
  <si>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</si>
  <si>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</si>
  <si>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</si>
  <si>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</si>
  <si>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</si>
  <si>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</si>
  <si>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</si>
  <si>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</si>
  <si>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</si>
  <si>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</si>
  <si>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</si>
  <si>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</si>
  <si>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</si>
  <si>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</si>
  <si>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</si>
  <si>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</si>
  <si>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</si>
  <si>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</si>
  <si>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</si>
  <si>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</si>
  <si>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</si>
  <si>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</si>
  <si>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</si>
  <si>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</si>
  <si>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</si>
  <si>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</si>
  <si>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</si>
  <si>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</si>
  <si>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</si>
  <si>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</si>
  <si>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</si>
  <si>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</si>
  <si>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</si>
  <si>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</si>
  <si>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</si>
  <si>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</si>
  <si>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</si>
  <si>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</si>
  <si>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</si>
  <si>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</si>
  <si>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</si>
  <si>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</si>
  <si>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</si>
  <si>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</si>
  <si>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</si>
  <si>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</si>
  <si>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</si>
  <si>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</si>
  <si>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</si>
  <si>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</si>
  <si>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</si>
  <si>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</si>
  <si>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</si>
  <si>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</si>
  <si>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</si>
  <si>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</si>
  <si>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</si>
  <si>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</si>
  <si>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</si>
  <si>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</si>
  <si>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</si>
  <si>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</si>
  <si>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</si>
  <si>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</si>
  <si>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</si>
  <si>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</si>
  <si>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</si>
  <si>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</si>
  <si>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</si>
  <si>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</si>
  <si>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</si>
  <si>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</si>
  <si>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</si>
  <si>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</si>
  <si>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</si>
  <si>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</si>
  <si>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</si>
  <si>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</si>
  <si>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</si>
  <si>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</si>
  <si>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</si>
  <si>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</si>
  <si>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</si>
  <si>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</si>
  <si>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</si>
  <si>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</si>
  <si>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</si>
  <si>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</si>
  <si>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</si>
  <si>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</si>
  <si>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</si>
  <si>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</si>
  <si>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</si>
  <si>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</si>
  <si>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</si>
  <si>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</si>
  <si>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</si>
  <si>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</si>
  <si>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</si>
  <si>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</si>
  <si>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</si>
  <si>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</si>
  <si>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</si>
  <si>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</si>
  <si>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</si>
  <si>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</si>
  <si>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</si>
  <si>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</si>
  <si>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</si>
  <si>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</si>
  <si>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</si>
  <si>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</si>
  <si>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</si>
  <si>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</si>
  <si>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</si>
  <si>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</si>
  <si>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</si>
  <si>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</si>
  <si>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</si>
  <si>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</si>
  <si>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</si>
  <si>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</si>
  <si>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</si>
  <si>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</si>
  <si>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</si>
  <si>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</si>
  <si>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</si>
  <si>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</si>
  <si>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</si>
  <si>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</si>
  <si>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</si>
  <si>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</si>
  <si>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</si>
  <si>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</si>
  <si>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</si>
  <si>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</si>
  <si>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</si>
  <si>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</si>
  <si>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</si>
  <si>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</si>
  <si>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</si>
  <si>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</si>
  <si>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</si>
  <si>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</si>
  <si>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</si>
  <si>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</si>
  <si>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</si>
  <si>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</si>
  <si>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</si>
  <si>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</si>
  <si>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</si>
  <si>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</si>
  <si>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</si>
  <si>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</si>
  <si>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</si>
  <si>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</si>
  <si>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</si>
  <si>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</si>
  <si>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</si>
  <si>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</si>
  <si>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</si>
  <si>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</si>
  <si>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</si>
  <si>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</si>
  <si>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</si>
  <si>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</si>
  <si>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</si>
  <si>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</si>
  <si>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</si>
  <si>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</si>
  <si>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</si>
  <si>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</si>
  <si>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</si>
  <si>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</si>
  <si>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</si>
  <si>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</si>
  <si>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</si>
  <si>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</si>
  <si>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</si>
  <si>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</si>
  <si>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</si>
  <si>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</si>
  <si>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</si>
  <si>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</si>
  <si>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</si>
  <si>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</si>
  <si>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</si>
  <si>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</si>
  <si>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</si>
  <si>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</si>
  <si>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</si>
  <si>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</si>
  <si>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</si>
  <si>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</si>
  <si>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</si>
  <si>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</si>
  <si>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</si>
  <si>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</si>
  <si>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</si>
  <si>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</si>
  <si>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</si>
  <si>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</si>
  <si>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</si>
  <si>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</si>
  <si>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</si>
  <si>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</si>
  <si>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</si>
  <si>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</si>
  <si>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</si>
  <si>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</si>
  <si>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</si>
  <si>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</si>
  <si>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</si>
  <si>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</si>
  <si>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</si>
  <si>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</si>
  <si>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</si>
  <si>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</si>
  <si>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</si>
  <si>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</si>
  <si>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</si>
  <si>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</si>
  <si>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</si>
  <si>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</si>
  <si>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</si>
  <si>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</si>
  <si>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</si>
  <si>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</si>
  <si>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</si>
  <si>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</si>
  <si>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</si>
  <si>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</si>
  <si>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</si>
  <si>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</si>
  <si>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</si>
  <si>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</si>
  <si>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</si>
  <si>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</si>
  <si>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</si>
  <si>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</si>
  <si>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</si>
  <si>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</si>
  <si>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</si>
  <si>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</si>
  <si>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</si>
  <si>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</si>
  <si>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</si>
  <si>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</si>
  <si>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</si>
  <si>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</si>
  <si>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</si>
  <si>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</si>
  <si>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</si>
  <si>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</si>
  <si>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</si>
  <si>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</si>
  <si>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</si>
  <si>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</si>
  <si>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</si>
  <si>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</si>
  <si>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</si>
  <si>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</si>
  <si>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</si>
  <si>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</si>
  <si>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</si>
  <si>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</si>
  <si>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</si>
  <si>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</si>
  <si>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</si>
  <si>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</si>
  <si>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</si>
  <si>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</si>
  <si>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</si>
  <si>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</si>
  <si>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</si>
  <si>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</si>
  <si>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</si>
  <si>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</si>
  <si>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</si>
  <si>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</si>
  <si>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</si>
  <si>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</si>
  <si>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</si>
  <si>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</si>
  <si>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</si>
  <si>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</si>
  <si>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</si>
  <si>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</si>
  <si>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</si>
  <si>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</si>
  <si>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</si>
  <si>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</si>
  <si>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</si>
  <si>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</si>
  <si>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</si>
  <si>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</si>
  <si>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</si>
  <si>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</si>
  <si>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</si>
  <si>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</si>
  <si>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</si>
  <si>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</si>
  <si>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</si>
  <si>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</si>
  <si>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</si>
  <si>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</si>
  <si>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</si>
  <si>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</si>
  <si>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</si>
  <si>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</si>
  <si>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</si>
  <si>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</si>
  <si>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</si>
  <si>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</si>
  <si>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</si>
  <si>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</si>
  <si>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</si>
  <si>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</si>
  <si>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</si>
  <si>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</si>
  <si>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</si>
  <si>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</si>
  <si>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</si>
  <si>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</si>
  <si>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</si>
  <si>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</si>
  <si>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</si>
  <si>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</si>
  <si>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</si>
  <si>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</si>
  <si>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</si>
  <si>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</si>
  <si>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</si>
  <si>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</si>
  <si>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</si>
  <si>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</si>
  <si>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</si>
  <si>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</si>
  <si>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</si>
  <si>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</si>
  <si>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</si>
  <si>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</si>
  <si>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</si>
  <si>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</si>
  <si>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</si>
  <si>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</si>
  <si>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</si>
  <si>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</si>
  <si>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</si>
  <si>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</si>
  <si>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</si>
  <si>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</si>
  <si>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</si>
  <si>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</si>
  <si>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</si>
  <si>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</si>
  <si>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</si>
  <si>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</si>
  <si>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</si>
  <si>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</si>
  <si>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</si>
  <si>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</si>
  <si>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</si>
  <si>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</si>
  <si>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</si>
  <si>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</si>
  <si>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</si>
  <si>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</si>
  <si>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</si>
  <si>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</si>
  <si>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</si>
  <si>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</si>
  <si>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</si>
  <si>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</si>
  <si>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</si>
  <si>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</si>
  <si>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</si>
  <si>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</si>
  <si>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</si>
  <si>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</si>
  <si>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</si>
  <si>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</si>
  <si>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</si>
  <si>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</si>
  <si>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</si>
  <si>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</si>
  <si>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</si>
  <si>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</si>
  <si>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</si>
  <si>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</si>
  <si>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</si>
  <si>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</si>
  <si>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</si>
  <si>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</si>
  <si>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</si>
  <si>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</si>
  <si>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</si>
  <si>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</si>
  <si>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</si>
  <si>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</si>
  <si>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</si>
  <si>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</si>
  <si>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</si>
  <si>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</si>
  <si>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</si>
  <si>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</si>
  <si>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</si>
  <si>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</si>
  <si>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</si>
  <si>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</si>
  <si>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</si>
  <si>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</si>
  <si>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</si>
  <si>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</si>
  <si>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</si>
  <si>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</si>
  <si>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</si>
  <si>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</si>
  <si>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</si>
  <si>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</si>
  <si>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</si>
  <si>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</si>
  <si>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</si>
  <si>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</si>
  <si>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</si>
  <si>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</si>
  <si>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</si>
  <si>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</si>
  <si>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</si>
  <si>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</si>
  <si>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</si>
  <si>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</si>
  <si>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</si>
  <si>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</si>
  <si>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</si>
  <si>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</si>
  <si>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</si>
  <si>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</si>
  <si>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</si>
  <si>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</si>
  <si>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</si>
  <si>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</si>
  <si>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</si>
  <si>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</si>
  <si>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</si>
  <si>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</si>
  <si>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</si>
  <si>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</si>
  <si>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</si>
  <si>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</si>
  <si>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</si>
  <si>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</si>
  <si>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</si>
  <si>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</si>
  <si>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</si>
  <si>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</si>
  <si>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</si>
  <si>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</si>
  <si>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</si>
  <si>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</si>
  <si>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</si>
  <si>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</si>
  <si>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</si>
  <si>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</si>
  <si>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</si>
  <si>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</si>
  <si>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</si>
  <si>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</si>
  <si>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</si>
  <si>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</si>
  <si>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</si>
  <si>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</si>
  <si>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</si>
  <si>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</si>
  <si>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</si>
  <si>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</si>
  <si>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</si>
  <si>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</si>
  <si>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</si>
  <si>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</si>
  <si>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</si>
  <si>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</si>
  <si>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</si>
  <si>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</si>
  <si>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</si>
  <si>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</si>
  <si>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</si>
  <si>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</si>
  <si>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</si>
  <si>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</si>
  <si>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</si>
  <si>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</si>
  <si>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</si>
  <si>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</si>
  <si>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</si>
  <si>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</si>
  <si>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</si>
  <si>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</si>
  <si>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</si>
  <si>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</si>
  <si>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</si>
  <si>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</si>
  <si>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</si>
  <si>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</si>
  <si>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</si>
  <si>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</si>
  <si>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</si>
  <si>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</si>
  <si>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</si>
  <si>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</si>
  <si>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</si>
  <si>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</si>
  <si>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</si>
  <si>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</si>
  <si>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</si>
  <si>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</si>
  <si>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</si>
  <si>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</si>
  <si>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</si>
  <si>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</si>
  <si>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</si>
  <si>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</si>
  <si>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</si>
  <si>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</si>
  <si>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</si>
  <si>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</si>
  <si>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</si>
  <si>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</si>
  <si>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</si>
  <si>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</si>
  <si>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</si>
  <si>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</si>
  <si>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</si>
  <si>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</si>
  <si>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</si>
  <si>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</si>
  <si>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</si>
  <si>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</si>
  <si>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</si>
  <si>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</si>
  <si>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</si>
  <si>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</si>
  <si>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</si>
  <si>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</si>
  <si>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</si>
  <si>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</si>
  <si>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</si>
  <si>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</si>
  <si>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</si>
  <si>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</si>
  <si>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</si>
  <si>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</si>
  <si>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</si>
  <si>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</si>
  <si>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</si>
  <si>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</si>
  <si>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</si>
  <si>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</si>
  <si>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</si>
  <si>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</si>
  <si>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</si>
  <si>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</si>
  <si>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</si>
  <si>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</si>
  <si>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</si>
  <si>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</si>
  <si>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</si>
  <si>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</si>
  <si>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</si>
  <si>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</si>
  <si>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</si>
  <si>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</si>
  <si>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</si>
  <si>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</si>
  <si>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</si>
  <si>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</si>
  <si>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</si>
  <si>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</si>
  <si>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</si>
  <si>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</si>
  <si>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</si>
  <si>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</si>
  <si>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</si>
  <si>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</si>
  <si>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</si>
  <si>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</si>
  <si>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</si>
  <si>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</si>
  <si>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</si>
  <si>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</si>
  <si>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</si>
  <si>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</si>
  <si>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</si>
  <si>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</si>
  <si>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</si>
  <si>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</si>
  <si>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</si>
  <si>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</si>
  <si>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</si>
  <si>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</si>
  <si>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</si>
  <si>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</si>
  <si>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</si>
  <si>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</si>
  <si>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</si>
  <si>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</si>
  <si>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</si>
  <si>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</si>
  <si>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</si>
  <si>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</si>
  <si>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</si>
  <si>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</si>
  <si>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</si>
  <si>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</si>
  <si>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</si>
  <si>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</si>
  <si>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</si>
  <si>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</si>
  <si>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</si>
  <si>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</si>
  <si>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</si>
  <si>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</si>
  <si>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</si>
  <si>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</si>
  <si>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</si>
  <si>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</si>
  <si>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</si>
  <si>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</si>
  <si>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</si>
  <si>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</si>
  <si>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</si>
  <si>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</si>
  <si>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</si>
  <si>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</si>
  <si>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</si>
  <si>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</si>
  <si>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</si>
  <si>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</si>
  <si>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</si>
  <si>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</si>
  <si>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</si>
  <si>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</si>
  <si>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</si>
  <si>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</si>
  <si>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</si>
  <si>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</si>
  <si>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</si>
  <si>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</si>
  <si>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</si>
  <si>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</si>
  <si>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</si>
  <si>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</si>
  <si>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</si>
  <si>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</si>
  <si>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</si>
  <si>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</si>
  <si>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</si>
  <si>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</si>
  <si>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</si>
  <si>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</si>
  <si>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</si>
  <si>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</si>
  <si>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</si>
  <si>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</si>
  <si>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</si>
  <si>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</si>
  <si>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</si>
  <si>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</si>
  <si>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</si>
  <si>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</si>
  <si>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</si>
  <si>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</si>
  <si>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</si>
  <si>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</si>
  <si>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</si>
  <si>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</si>
  <si>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</si>
  <si>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</si>
  <si>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</si>
  <si>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</si>
  <si>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</si>
  <si>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</si>
  <si>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</si>
  <si>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</si>
  <si>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</si>
  <si>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</si>
  <si>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</si>
  <si>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</si>
  <si>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</si>
  <si>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</si>
  <si>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</si>
  <si>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</si>
  <si>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</si>
  <si>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</si>
  <si>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</si>
  <si>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</si>
  <si>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</si>
  <si>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</si>
  <si>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</si>
  <si>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</si>
  <si>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</si>
  <si>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</si>
  <si>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</si>
  <si>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</si>
  <si>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</si>
  <si>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</si>
  <si>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</si>
  <si>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</si>
  <si>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</si>
  <si>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</si>
  <si>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</si>
  <si>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</si>
  <si>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</si>
  <si>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</si>
  <si>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</si>
  <si>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</si>
  <si>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</si>
  <si>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</si>
  <si>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</si>
  <si>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</si>
  <si>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</si>
  <si>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</si>
  <si>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</si>
  <si>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</si>
  <si>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</si>
  <si>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</si>
  <si>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</si>
  <si>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</si>
  <si>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</si>
  <si>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</si>
  <si>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</si>
  <si>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</si>
  <si>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</si>
  <si>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</si>
  <si>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</si>
  <si>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</si>
  <si>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</si>
  <si>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</si>
  <si>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</si>
  <si>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</si>
  <si>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</si>
  <si>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</si>
  <si>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</si>
  <si>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</si>
  <si>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</si>
  <si>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</si>
  <si>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</si>
  <si>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</si>
  <si>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</si>
  <si>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</si>
  <si>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</si>
  <si>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</si>
  <si>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</si>
  <si>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</si>
  <si>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</si>
  <si>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</si>
  <si>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</si>
  <si>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</si>
  <si>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</si>
  <si>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</si>
  <si>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</si>
  <si>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</si>
  <si>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</si>
  <si>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</si>
  <si>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</si>
  <si>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</si>
  <si>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</si>
  <si>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</si>
  <si>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</si>
  <si>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</si>
  <si>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</si>
  <si>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</si>
  <si>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</si>
  <si>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</si>
  <si>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</si>
  <si>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</si>
  <si>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</si>
  <si>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</si>
  <si>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</si>
  <si>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</si>
  <si>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</si>
  <si>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</si>
  <si>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</si>
  <si>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</si>
  <si>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</si>
  <si>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</si>
  <si>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</si>
  <si>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</si>
  <si>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</si>
  <si>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</si>
  <si>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</si>
  <si>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</si>
  <si>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</si>
  <si>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</si>
  <si>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</si>
  <si>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</si>
  <si>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</si>
  <si>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</si>
  <si>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</si>
  <si>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</si>
  <si>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</si>
  <si>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</si>
  <si>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</si>
  <si>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</si>
  <si>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</si>
  <si>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</si>
  <si>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</si>
  <si>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</si>
  <si>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</si>
  <si>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</si>
  <si>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</si>
  <si>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</si>
  <si>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</si>
  <si>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</si>
  <si>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</si>
  <si>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</si>
  <si>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</si>
  <si>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</si>
  <si>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</si>
  <si>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</si>
  <si>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</si>
  <si>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</si>
  <si>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</si>
  <si>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</si>
  <si>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</si>
  <si>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</si>
  <si>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</si>
  <si>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</si>
  <si>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</si>
  <si>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</si>
  <si>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</si>
  <si>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</si>
  <si>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</si>
  <si>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</si>
  <si>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</si>
  <si>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</si>
  <si>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</si>
  <si>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</si>
  <si>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</si>
  <si>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</si>
  <si>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</si>
  <si>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</si>
  <si>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</si>
  <si>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</si>
  <si>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</si>
  <si>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</si>
  <si>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</si>
  <si>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</si>
  <si>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</si>
  <si>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</si>
  <si>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</si>
  <si>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</si>
  <si>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</si>
  <si>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</si>
  <si>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</si>
  <si>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</si>
  <si>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</si>
  <si>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</si>
  <si>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</si>
  <si>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</si>
  <si>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</si>
  <si>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</si>
  <si>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</si>
  <si>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</si>
  <si>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</si>
  <si>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</si>
  <si>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</si>
  <si>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</si>
  <si>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</si>
  <si>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</si>
  <si>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</si>
  <si>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</si>
  <si>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</si>
  <si>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</si>
  <si>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</si>
  <si>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</si>
  <si>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</si>
  <si>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</si>
  <si>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</si>
  <si>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</si>
  <si>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</si>
  <si>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</si>
  <si>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</si>
  <si>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</si>
  <si>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</si>
  <si>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</si>
  <si>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</si>
  <si>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</si>
  <si>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</si>
  <si>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</si>
  <si>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</si>
  <si>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</si>
  <si>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</si>
  <si>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</si>
  <si>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</si>
  <si>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</si>
  <si>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</si>
  <si>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</si>
  <si>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</si>
  <si>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</si>
  <si>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</si>
  <si>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</si>
  <si>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</si>
  <si>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</si>
  <si>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</si>
  <si>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</si>
  <si>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</si>
  <si>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</si>
  <si>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</si>
  <si>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</si>
  <si>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</si>
  <si>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</si>
  <si>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</si>
  <si>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</si>
  <si>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</si>
  <si>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</si>
  <si>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</si>
  <si>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</si>
  <si>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</si>
  <si>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</si>
  <si>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</si>
  <si>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</si>
  <si>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</si>
  <si>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</si>
  <si>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</si>
  <si>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</si>
  <si>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</si>
  <si>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</si>
  <si>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</si>
  <si>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</si>
  <si>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</si>
  <si>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</si>
  <si>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</si>
  <si>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</si>
  <si>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</si>
  <si>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</si>
  <si>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</si>
  <si>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</si>
  <si>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</si>
  <si>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</si>
  <si>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</si>
  <si>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</si>
  <si>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</si>
  <si>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</si>
  <si>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</si>
  <si>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</si>
  <si>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</si>
  <si>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</si>
  <si>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</si>
  <si>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</si>
  <si>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</si>
  <si>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</si>
  <si>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</si>
  <si>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</si>
  <si>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</si>
  <si>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</si>
  <si>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</si>
  <si>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</si>
  <si>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</si>
  <si>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</si>
  <si>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</si>
  <si>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</si>
  <si>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</si>
  <si>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</si>
  <si>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</si>
  <si>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</si>
  <si>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</si>
  <si>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</si>
  <si>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</si>
  <si>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</si>
  <si>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</si>
  <si>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</si>
  <si>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</si>
  <si>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</si>
  <si>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</si>
  <si>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</si>
  <si>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</si>
  <si>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</si>
  <si>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</si>
  <si>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</si>
  <si>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</si>
  <si>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</si>
  <si>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</si>
  <si>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</si>
  <si>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</si>
  <si>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</si>
  <si>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</si>
  <si>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</si>
  <si>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</si>
  <si>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</si>
  <si>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</si>
  <si>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</si>
  <si>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</si>
  <si>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</si>
  <si>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</si>
  <si>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</si>
  <si>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</si>
  <si>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</si>
  <si>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</si>
  <si>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</si>
  <si>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</si>
  <si>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</si>
  <si>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</si>
  <si>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</si>
  <si>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</si>
  <si>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</si>
  <si>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</si>
  <si>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</si>
  <si>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</si>
  <si>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</si>
  <si>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</si>
  <si>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</si>
  <si>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</si>
  <si>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</si>
  <si>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</si>
  <si>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</si>
  <si>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</si>
  <si>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</si>
  <si>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</si>
  <si>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</si>
  <si>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</si>
  <si>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</si>
  <si>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</si>
  <si>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</si>
  <si>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</si>
  <si>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</si>
  <si>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</si>
  <si>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</si>
  <si>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</si>
  <si>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</si>
  <si>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</si>
  <si>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</si>
  <si>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</si>
  <si>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</si>
  <si>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</si>
  <si>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</si>
  <si>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</si>
  <si>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</si>
  <si>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</si>
  <si>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</si>
  <si>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</si>
  <si>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</si>
  <si>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</si>
  <si>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</si>
  <si>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</si>
  <si>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</si>
  <si>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</si>
  <si>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</si>
  <si>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</si>
  <si>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</si>
  <si>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</si>
  <si>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</si>
  <si>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</si>
  <si>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</si>
  <si>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</si>
  <si>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</si>
  <si>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</si>
  <si>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</si>
  <si>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</si>
  <si>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</si>
  <si>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</si>
  <si>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</si>
  <si>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</si>
  <si>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</si>
  <si>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</si>
  <si>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</si>
  <si>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</si>
  <si>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</si>
  <si>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</si>
  <si>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</si>
  <si>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</si>
  <si>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</si>
  <si>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</si>
  <si>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</si>
  <si>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</si>
  <si>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</si>
  <si>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</si>
  <si>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</si>
  <si>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</si>
  <si>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</si>
  <si>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</si>
  <si>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</si>
  <si>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</si>
  <si>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</si>
  <si>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</si>
  <si>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</si>
  <si>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</si>
  <si>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</si>
  <si>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</si>
  <si>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</si>
  <si>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</si>
  <si>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</si>
  <si>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</si>
  <si>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</si>
  <si>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</si>
  <si>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</si>
  <si>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</si>
  <si>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</si>
  <si>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</si>
  <si>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</si>
  <si>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</si>
  <si>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</si>
  <si>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</si>
  <si>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</si>
  <si>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</si>
  <si>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</si>
  <si>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</si>
  <si>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</si>
  <si>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</si>
  <si>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</si>
  <si>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</si>
  <si>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</si>
  <si>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</si>
  <si>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</si>
  <si>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</si>
  <si>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</si>
  <si>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</si>
  <si>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</si>
  <si>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</si>
  <si>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</si>
  <si>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</si>
  <si>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</si>
  <si>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</si>
  <si>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</si>
  <si>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</si>
  <si>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</si>
  <si>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</si>
  <si>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</si>
  <si>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</si>
  <si>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</si>
  <si>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</si>
  <si>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</si>
  <si>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</si>
  <si>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</si>
  <si>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</si>
  <si>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</si>
  <si>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</si>
  <si>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</si>
  <si>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</si>
  <si>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</si>
  <si>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</si>
  <si>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</si>
  <si>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</si>
  <si>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</si>
  <si>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</si>
  <si>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</si>
  <si>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</si>
  <si>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</si>
  <si>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</si>
  <si>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</si>
  <si>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</si>
  <si>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</si>
  <si>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</si>
  <si>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</si>
  <si>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</si>
  <si>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</si>
  <si>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</si>
  <si>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</si>
  <si>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</si>
  <si>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</si>
  <si>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</si>
  <si>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</si>
  <si>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</si>
  <si>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</si>
  <si>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</si>
  <si>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</si>
  <si>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</si>
  <si>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</si>
  <si>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</si>
  <si>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</si>
  <si>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</si>
  <si>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</si>
  <si>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</si>
  <si>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</si>
  <si>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</si>
  <si>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</si>
  <si>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</si>
  <si>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</si>
  <si>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</si>
  <si>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</si>
  <si>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</si>
  <si>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</si>
  <si>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</si>
  <si>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</si>
  <si>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</si>
  <si>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</si>
  <si>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</si>
  <si>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</si>
  <si>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</si>
  <si>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</si>
  <si>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</si>
  <si>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</si>
  <si>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</si>
  <si>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</si>
  <si>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</si>
  <si>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</si>
  <si>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</si>
  <si>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</si>
  <si>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</si>
  <si>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</si>
  <si>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</si>
  <si>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</si>
  <si>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</si>
  <si>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</si>
  <si>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</si>
  <si>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</si>
  <si>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</si>
  <si>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</si>
  <si>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</si>
  <si>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</si>
  <si>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</si>
  <si>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</si>
  <si>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</si>
  <si>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</si>
  <si>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</si>
  <si>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</si>
  <si>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</si>
  <si>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</si>
  <si>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</si>
  <si>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</si>
  <si>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</si>
  <si>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</si>
  <si>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</si>
  <si>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</si>
  <si>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</si>
  <si>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</si>
  <si>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</si>
  <si>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</si>
  <si>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</si>
  <si>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</si>
  <si>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</si>
  <si>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</si>
  <si>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</si>
  <si>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</si>
  <si>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</si>
  <si>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</si>
  <si>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</si>
  <si>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</si>
  <si>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</si>
  <si>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</si>
  <si>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</si>
  <si>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</si>
  <si>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</si>
  <si>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</si>
  <si>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</si>
  <si>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</si>
  <si>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</si>
  <si>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</si>
  <si>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</si>
  <si>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</si>
  <si>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</si>
  <si>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</si>
  <si>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</si>
  <si>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</si>
  <si>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</si>
  <si>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</si>
  <si>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</si>
  <si>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</si>
  <si>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</si>
  <si>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</si>
  <si>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</si>
  <si>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</si>
  <si>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</si>
  <si>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</si>
  <si>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</si>
  <si>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</si>
  <si>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</si>
  <si>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</si>
  <si>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</si>
  <si>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</si>
  <si>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</si>
  <si>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</si>
  <si>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</si>
  <si>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</si>
  <si>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</si>
  <si>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</si>
  <si>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</si>
  <si>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</si>
  <si>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</si>
  <si>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</si>
  <si>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</si>
  <si>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</si>
  <si>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</si>
  <si>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</si>
  <si>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</si>
  <si>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</si>
  <si>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</si>
  <si>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</si>
  <si>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</si>
  <si>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</si>
  <si>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</si>
  <si>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</si>
  <si>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</si>
  <si>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</si>
  <si>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</si>
  <si>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</si>
  <si>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</si>
  <si>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</si>
  <si>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</si>
  <si>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</si>
  <si>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</si>
  <si>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</si>
  <si>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</si>
  <si>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</si>
  <si>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</si>
  <si>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</si>
  <si>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</si>
  <si>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</si>
  <si>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</si>
  <si>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</si>
  <si>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</si>
  <si>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</si>
  <si>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</si>
  <si>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</si>
  <si>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</si>
  <si>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</si>
  <si>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</si>
  <si>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</si>
  <si>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</si>
  <si>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</si>
  <si>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</si>
  <si>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</si>
  <si>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</si>
  <si>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</si>
  <si>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</si>
  <si>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</si>
  <si>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</si>
  <si>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</si>
  <si>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</si>
  <si>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</si>
  <si>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</si>
  <si>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</si>
  <si>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</si>
  <si>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</si>
  <si>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</si>
  <si>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</si>
  <si>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</si>
  <si>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</si>
  <si>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</si>
  <si>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</si>
  <si>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</si>
  <si>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</si>
  <si>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</si>
  <si>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</si>
  <si>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</si>
  <si>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</si>
  <si>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</si>
  <si>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</si>
  <si>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</si>
  <si>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</si>
  <si>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</si>
  <si>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</si>
  <si>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</si>
  <si>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</si>
  <si>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</si>
  <si>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</si>
  <si>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</si>
  <si>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</si>
  <si>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</si>
  <si>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</si>
  <si>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</si>
  <si>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</si>
  <si>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</si>
  <si>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</si>
  <si>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</si>
  <si>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</si>
  <si>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</si>
  <si>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</si>
  <si>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</si>
  <si>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</si>
  <si>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</si>
  <si>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</si>
  <si>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</si>
  <si>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</si>
  <si>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</si>
  <si>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</si>
  <si>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</si>
  <si>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</si>
  <si>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</si>
  <si>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</si>
  <si>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</si>
  <si>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</si>
  <si>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</si>
  <si>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</si>
  <si>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</si>
  <si>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</si>
  <si>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</si>
  <si>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</si>
  <si>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</si>
  <si>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</si>
  <si>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</si>
  <si>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</si>
  <si>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</si>
  <si>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</si>
  <si>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</si>
  <si>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</si>
  <si>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</si>
  <si>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</si>
  <si>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</si>
  <si>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</si>
  <si>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</si>
  <si>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</si>
  <si>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</si>
  <si>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</si>
  <si>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</si>
  <si>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</si>
  <si>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</si>
  <si>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</si>
  <si>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</si>
  <si>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</si>
  <si>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</si>
  <si>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</si>
  <si>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</si>
  <si>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</si>
  <si>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</si>
  <si>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</si>
  <si>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</si>
  <si>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</si>
  <si>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</si>
  <si>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</si>
  <si>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</si>
  <si>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</si>
  <si>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</si>
  <si>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</si>
  <si>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</si>
  <si>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</si>
  <si>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</si>
  <si>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</si>
  <si>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</si>
  <si>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</si>
  <si>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</si>
  <si>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</si>
  <si>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</si>
  <si>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</si>
  <si>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</si>
  <si>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</si>
  <si>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</si>
  <si>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</si>
  <si>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</si>
  <si>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</si>
  <si>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</si>
  <si>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</si>
  <si>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</si>
  <si>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</si>
  <si>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</si>
  <si>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</si>
  <si>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</si>
  <si>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</si>
  <si>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</si>
  <si>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</si>
  <si>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</si>
  <si>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</si>
  <si>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</si>
  <si>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</si>
  <si>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</si>
  <si>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</si>
  <si>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</si>
  <si>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</si>
  <si>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</si>
  <si>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</si>
  <si>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</si>
  <si>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</si>
  <si>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</si>
  <si>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</si>
  <si>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</si>
  <si>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</si>
  <si>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</si>
  <si>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</si>
  <si>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</si>
  <si>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</si>
  <si>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</si>
  <si>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</si>
  <si>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</si>
  <si>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</si>
  <si>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</si>
  <si>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</si>
  <si>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</si>
  <si>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</si>
  <si>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</si>
  <si>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</si>
  <si>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</si>
  <si>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</si>
  <si>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</si>
  <si>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</si>
  <si>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</si>
  <si>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</si>
  <si>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</si>
  <si>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</si>
  <si>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</si>
  <si>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</si>
  <si>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</si>
  <si>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</si>
  <si>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</si>
  <si>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</si>
  <si>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</si>
  <si>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</si>
  <si>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</si>
  <si>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</si>
  <si>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</si>
  <si>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</si>
  <si>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</si>
  <si>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</si>
  <si>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</si>
  <si>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</si>
  <si>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</si>
  <si>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</si>
  <si>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</si>
  <si>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</si>
  <si>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</si>
  <si>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</si>
  <si>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</si>
  <si>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</si>
  <si>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</si>
  <si>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</si>
  <si>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</si>
  <si>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</si>
  <si>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</si>
  <si>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</si>
  <si>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</si>
  <si>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</si>
  <si>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</si>
  <si>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</si>
  <si>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</si>
  <si>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</si>
  <si>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</si>
  <si>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</si>
  <si>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</si>
  <si>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</si>
  <si>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</si>
  <si>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</si>
  <si>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</si>
  <si>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</si>
  <si>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</si>
  <si>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</si>
  <si>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</si>
  <si>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</si>
  <si>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</si>
  <si>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</si>
  <si>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</si>
  <si>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</si>
  <si>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</si>
  <si>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</si>
  <si>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</si>
  <si>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</si>
  <si>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</si>
  <si>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</si>
  <si>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</si>
  <si>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</si>
  <si>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</si>
  <si>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</si>
  <si>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</si>
  <si>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</si>
  <si>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</si>
  <si>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</si>
  <si>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</si>
  <si>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</si>
  <si>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</si>
  <si>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</si>
  <si>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</si>
  <si>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</si>
  <si>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</si>
  <si>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</si>
  <si>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</si>
  <si>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</si>
  <si>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</si>
  <si>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</si>
  <si>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</si>
  <si>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</si>
  <si>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</si>
  <si>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</si>
  <si>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</si>
  <si>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</si>
  <si>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</si>
  <si>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</si>
  <si>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</si>
  <si>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</si>
  <si>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</si>
  <si>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</si>
  <si>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</si>
  <si>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</si>
  <si>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</si>
  <si>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</si>
  <si>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</si>
  <si>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</si>
  <si>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</si>
  <si>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</si>
  <si>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</si>
  <si>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</si>
  <si>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</si>
  <si>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</si>
  <si>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</si>
  <si>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</si>
  <si>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</si>
  <si>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</si>
  <si>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</si>
  <si>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</si>
  <si>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</si>
  <si>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</si>
  <si>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</si>
  <si>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</si>
  <si>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</si>
  <si>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</si>
  <si>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</si>
  <si>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</si>
  <si>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</si>
  <si>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</si>
  <si>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</si>
  <si>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</si>
  <si>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</si>
  <si>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</si>
  <si>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</si>
  <si>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</si>
  <si>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</si>
  <si>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</si>
  <si>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</si>
  <si>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</si>
  <si>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</si>
  <si>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</si>
  <si>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</si>
  <si>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</si>
  <si>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</si>
  <si>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</si>
  <si>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</si>
  <si>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</si>
  <si>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</si>
  <si>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</si>
  <si>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</si>
  <si>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</si>
  <si>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</si>
  <si>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</si>
  <si>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</si>
  <si>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</si>
  <si>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</si>
  <si>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</si>
  <si>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</si>
  <si>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</si>
  <si>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</si>
  <si>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</si>
  <si>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</si>
  <si>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</si>
  <si>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</si>
  <si>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</si>
  <si>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</si>
  <si>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</si>
  <si>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</si>
  <si>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</si>
  <si>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</si>
  <si>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</si>
  <si>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</si>
  <si>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</si>
  <si>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</si>
  <si>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</si>
  <si>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</si>
  <si>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</si>
  <si>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</si>
  <si>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</si>
  <si>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</si>
  <si>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</si>
  <si>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</si>
  <si>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</si>
  <si>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</si>
  <si>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</si>
  <si>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</si>
  <si>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</si>
  <si>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</si>
  <si>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</si>
  <si>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</si>
  <si>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</si>
  <si>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</si>
  <si>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</si>
  <si>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</si>
  <si>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</si>
  <si>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</si>
  <si>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</si>
  <si>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</si>
  <si>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</si>
  <si>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</si>
  <si>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</si>
  <si>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</si>
  <si>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</si>
  <si>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</si>
  <si>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</si>
  <si>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</si>
  <si>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</si>
  <si>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</si>
  <si>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</si>
  <si>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</si>
  <si>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</si>
  <si>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</si>
  <si>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</si>
  <si>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</si>
  <si>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</si>
  <si>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</si>
  <si>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</si>
  <si>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</si>
  <si>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</si>
  <si>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</si>
  <si>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</si>
  <si>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</si>
  <si>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</si>
  <si>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</si>
  <si>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</si>
  <si>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</si>
  <si>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</si>
  <si>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</si>
  <si>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</si>
  <si>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</si>
  <si>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</si>
  <si>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</si>
  <si>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</si>
  <si>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</si>
  <si>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</si>
  <si>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</si>
  <si>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</si>
  <si>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</si>
  <si>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</si>
  <si>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</si>
  <si>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</si>
  <si>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</si>
  <si>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</si>
  <si>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</si>
  <si>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</si>
  <si>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</si>
  <si>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</si>
  <si>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</si>
  <si>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</si>
  <si>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</si>
  <si>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</si>
  <si>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</si>
  <si>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</si>
  <si>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</si>
  <si>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</si>
  <si>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</si>
  <si>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</si>
  <si>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</si>
  <si>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</si>
  <si>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</si>
  <si>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</si>
  <si>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</si>
  <si>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</si>
  <si>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</si>
  <si>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</si>
  <si>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</si>
  <si>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</si>
  <si>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</si>
  <si>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</si>
  <si>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</si>
  <si>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</si>
  <si>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</si>
  <si>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</si>
  <si>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</si>
  <si>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</si>
  <si>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</si>
  <si>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</si>
  <si>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</si>
  <si>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</si>
  <si>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</si>
  <si>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</si>
  <si>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</si>
  <si>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</si>
  <si>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</si>
  <si>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</si>
  <si>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</si>
  <si>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</si>
  <si>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</si>
  <si>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</si>
  <si>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</si>
  <si>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</si>
  <si>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</si>
  <si>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</si>
  <si>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</si>
  <si>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</si>
  <si>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</si>
  <si>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</si>
  <si>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</si>
  <si>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</si>
  <si>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</si>
  <si>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</si>
  <si>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</si>
  <si>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</si>
  <si>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</si>
  <si>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</si>
  <si>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</si>
  <si>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</si>
  <si>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</si>
  <si>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</si>
  <si>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</si>
  <si>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</si>
  <si>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</si>
  <si>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</si>
  <si>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</si>
  <si>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</si>
  <si>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</si>
  <si>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</si>
  <si>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</si>
  <si>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</si>
  <si>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</si>
  <si>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</si>
  <si>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</si>
  <si>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</si>
  <si>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</si>
  <si>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</si>
  <si>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</si>
  <si>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</si>
  <si>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</si>
  <si>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</si>
  <si>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</si>
  <si>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</si>
  <si>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</si>
  <si>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</si>
  <si>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</si>
  <si>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</si>
  <si>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</si>
  <si>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</si>
  <si>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</si>
  <si>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</si>
  <si>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</si>
  <si>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</si>
  <si>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</si>
  <si>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</si>
  <si>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</si>
  <si>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</si>
  <si>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</si>
  <si>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</si>
  <si>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</si>
  <si>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</si>
  <si>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</si>
  <si>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</si>
  <si>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</si>
  <si>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</si>
  <si>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</si>
  <si>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</si>
  <si>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</si>
  <si>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</si>
  <si>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</si>
  <si>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</si>
  <si>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</si>
  <si>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</si>
  <si>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</si>
  <si>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</si>
  <si>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</si>
  <si>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</si>
  <si>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</si>
  <si>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</si>
  <si>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</si>
  <si>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</si>
  <si>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</si>
  <si>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</si>
  <si>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</si>
  <si>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</si>
  <si>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</si>
  <si>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</si>
  <si>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</si>
  <si>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</si>
  <si>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</si>
  <si>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</si>
  <si>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</si>
  <si>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</si>
  <si>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</si>
  <si>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</si>
  <si>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</si>
  <si>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</si>
  <si>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</si>
  <si>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</si>
  <si>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</si>
  <si>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</si>
  <si>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</si>
  <si>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</si>
  <si>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</si>
  <si>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</si>
  <si>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</si>
  <si>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</si>
  <si>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</si>
  <si>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</si>
  <si>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</si>
  <si>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</si>
  <si>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</si>
  <si>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</si>
  <si>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</si>
  <si>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</si>
  <si>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</si>
  <si>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</si>
  <si>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</si>
  <si>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</si>
  <si>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</si>
  <si>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</si>
  <si>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</si>
  <si>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</si>
  <si>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</si>
  <si>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</si>
  <si>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</si>
  <si>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</si>
  <si>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</si>
  <si>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</si>
  <si>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</si>
  <si>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</si>
  <si>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</si>
  <si>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</si>
  <si>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</si>
  <si>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</si>
  <si>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</si>
  <si>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</si>
  <si>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</si>
  <si>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</si>
  <si>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</si>
  <si>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</si>
  <si>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</si>
  <si>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</si>
  <si>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</si>
  <si>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</si>
  <si>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</si>
  <si>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</si>
  <si>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</si>
  <si>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</si>
  <si>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</si>
  <si>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</si>
  <si>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</si>
  <si>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</si>
  <si>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</si>
  <si>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</si>
  <si>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</si>
  <si>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</si>
  <si>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</si>
  <si>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</si>
  <si>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</si>
  <si>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</si>
  <si>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</si>
  <si>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</si>
  <si>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</si>
  <si>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</si>
  <si>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</si>
  <si>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</si>
  <si>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</si>
  <si>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</si>
  <si>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</si>
  <si>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</si>
  <si>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</si>
  <si>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</si>
  <si>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</si>
  <si>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</si>
  <si>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</si>
  <si>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</si>
  <si>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</si>
  <si>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</si>
  <si>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</si>
  <si>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</si>
  <si>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</si>
  <si>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</si>
  <si>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</si>
  <si>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</si>
  <si>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</si>
  <si>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</si>
  <si>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</si>
  <si>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</si>
  <si>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</si>
  <si>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</si>
  <si>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</si>
  <si>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</si>
  <si>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</si>
  <si>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</si>
  <si>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</si>
  <si>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</si>
  <si>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</si>
  <si>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</si>
  <si>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</si>
  <si>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</si>
  <si>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</si>
  <si>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</si>
  <si>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</si>
  <si>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</si>
  <si>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</si>
  <si>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</si>
  <si>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</si>
  <si>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</si>
  <si>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</si>
  <si>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</si>
  <si>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</si>
  <si>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</si>
  <si>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</si>
  <si>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</si>
  <si>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</si>
  <si>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</si>
  <si>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</si>
  <si>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</si>
  <si>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</si>
  <si>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</si>
  <si>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</si>
  <si>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</si>
  <si>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</si>
  <si>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</si>
  <si>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</si>
  <si>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</si>
  <si>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</si>
  <si>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</si>
  <si>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</si>
  <si>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</si>
  <si>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</si>
  <si>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</si>
  <si>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</si>
  <si>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</si>
  <si>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</si>
  <si>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</si>
  <si>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</si>
  <si>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</si>
  <si>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</si>
  <si>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</si>
  <si>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</si>
  <si>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</si>
  <si>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</si>
  <si>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</si>
  <si>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</si>
  <si>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</si>
  <si>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</si>
  <si>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</si>
  <si>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</si>
  <si>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</si>
  <si>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</si>
  <si>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</si>
  <si>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</si>
  <si>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</si>
  <si>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</si>
  <si>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</si>
  <si>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</si>
  <si>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</si>
  <si>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</si>
  <si>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</si>
  <si>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</si>
  <si>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</si>
  <si>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</si>
  <si>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</si>
  <si>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</si>
  <si>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</si>
  <si>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</si>
  <si>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</si>
  <si>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</si>
  <si>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</si>
  <si>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</si>
  <si>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</si>
  <si>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</si>
  <si>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</si>
  <si>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</si>
  <si>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</si>
  <si>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</si>
  <si>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</si>
  <si>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</si>
  <si>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</si>
  <si>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</si>
  <si>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</si>
  <si>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</si>
  <si>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</si>
  <si>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</si>
  <si>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</si>
  <si>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</si>
  <si>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</si>
  <si>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</si>
  <si>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</si>
  <si>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</si>
  <si>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</si>
  <si>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</si>
  <si>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</si>
  <si>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</si>
  <si>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</si>
  <si>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</si>
  <si>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</si>
  <si>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</si>
  <si>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</si>
  <si>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</si>
  <si>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</si>
  <si>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</si>
  <si>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</si>
  <si>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</si>
  <si>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</si>
  <si>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</si>
  <si>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</si>
  <si>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</si>
  <si>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</si>
  <si>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</si>
  <si>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</si>
  <si>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</si>
  <si>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</si>
  <si>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</si>
  <si>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</si>
  <si>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</si>
  <si>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</si>
  <si>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</si>
  <si>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</si>
  <si>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</si>
  <si>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</si>
  <si>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</si>
  <si>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</si>
  <si>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</si>
  <si>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</si>
  <si>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</si>
  <si>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</si>
  <si>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</si>
  <si>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</si>
  <si>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</si>
  <si>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</si>
  <si>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</si>
  <si>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</si>
  <si>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</si>
  <si>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</si>
  <si>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</si>
  <si>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</si>
  <si>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</si>
  <si>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</si>
  <si>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</si>
  <si>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</si>
  <si>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</si>
  <si>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</si>
  <si>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</si>
  <si>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</si>
  <si>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</si>
  <si>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</si>
  <si>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</si>
  <si>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</si>
  <si>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</si>
  <si>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</si>
  <si>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</si>
  <si>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</si>
  <si>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</si>
  <si>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</si>
  <si>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</si>
  <si>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</si>
  <si>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</si>
  <si>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</si>
  <si>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</si>
  <si>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</si>
  <si>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</si>
  <si>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</si>
  <si>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</si>
  <si>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</si>
  <si>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</si>
  <si>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</si>
  <si>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</si>
  <si>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</si>
  <si>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</si>
  <si>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</si>
  <si>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</si>
  <si>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</si>
  <si>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</si>
  <si>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</si>
  <si>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</si>
  <si>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</si>
  <si>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</si>
  <si>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</si>
  <si>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</si>
  <si>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</si>
  <si>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</si>
  <si>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</si>
  <si>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</si>
  <si>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</si>
  <si>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</si>
  <si>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</si>
  <si>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</si>
  <si>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</si>
  <si>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</si>
  <si>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</si>
  <si>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</si>
  <si>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</si>
  <si>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</si>
  <si>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</si>
  <si>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</si>
  <si>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</si>
  <si>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</si>
  <si>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</si>
  <si>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</si>
  <si>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</si>
  <si>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</si>
  <si>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</si>
  <si>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</si>
  <si>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</si>
  <si>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</si>
  <si>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</si>
  <si>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</si>
  <si>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</si>
  <si>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</si>
  <si>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</si>
  <si>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</si>
  <si>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</si>
  <si>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</si>
  <si>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</si>
  <si>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</si>
  <si>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</si>
  <si>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</si>
  <si>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</si>
  <si>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</si>
  <si>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</si>
  <si>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</si>
  <si>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</si>
  <si>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</si>
  <si>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</si>
  <si>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</si>
  <si>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</si>
  <si>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</si>
  <si>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</si>
  <si>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</si>
  <si>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</si>
  <si>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</si>
  <si>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</si>
  <si>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</si>
  <si>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</si>
  <si>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</si>
  <si>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</si>
  <si>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</si>
  <si>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</si>
  <si>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</si>
  <si>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</si>
  <si>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</si>
  <si>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</si>
  <si>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</si>
  <si>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</si>
  <si>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</si>
  <si>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</si>
  <si>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</si>
  <si>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</si>
  <si>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</si>
  <si>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</si>
  <si>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</si>
  <si>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</si>
  <si>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</si>
  <si>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</si>
  <si>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</si>
  <si>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</si>
  <si>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</si>
  <si>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</si>
  <si>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</si>
  <si>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</si>
  <si>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</si>
  <si>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</si>
  <si>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</si>
  <si>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</si>
  <si>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</si>
  <si>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</si>
  <si>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</si>
  <si>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</si>
  <si>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</si>
  <si>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</si>
  <si>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</si>
  <si>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</si>
  <si>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</si>
  <si>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</si>
  <si>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</si>
  <si>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</si>
  <si>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</si>
  <si>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</si>
  <si>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</si>
  <si>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</si>
  <si>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</si>
  <si>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</si>
  <si>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</si>
  <si>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</si>
  <si>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</si>
  <si>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</si>
  <si>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</si>
  <si>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</si>
  <si>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</si>
  <si>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</si>
  <si>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</si>
  <si>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</si>
  <si>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</si>
  <si>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</si>
  <si>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</si>
  <si>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</si>
  <si>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</si>
  <si>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</si>
  <si>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</si>
  <si>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</si>
  <si>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</si>
  <si>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</si>
  <si>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</si>
  <si>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</si>
  <si>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</si>
  <si>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</si>
  <si>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</si>
  <si>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</si>
  <si>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</si>
  <si>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</si>
  <si>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</si>
  <si>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</si>
  <si>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</si>
  <si>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</si>
  <si>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</si>
  <si>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</si>
  <si>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</si>
  <si>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</si>
  <si>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</si>
  <si>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</si>
  <si>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</si>
  <si>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</si>
  <si>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</si>
  <si>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</si>
  <si>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</si>
  <si>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</si>
  <si>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</si>
  <si>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</si>
  <si>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</si>
  <si>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</si>
  <si>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</si>
  <si>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</si>
  <si>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</si>
  <si>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</si>
  <si>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</si>
  <si>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</si>
  <si>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</si>
  <si>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</si>
  <si>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</si>
  <si>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</si>
  <si>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</si>
  <si>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</si>
  <si>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</si>
  <si>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</si>
  <si>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</si>
  <si>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</si>
  <si>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</si>
  <si>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</si>
  <si>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</si>
  <si>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</si>
  <si>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</si>
  <si>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</si>
  <si>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</si>
  <si>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</si>
  <si>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</si>
  <si>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</si>
  <si>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</si>
  <si>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</si>
  <si>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</si>
  <si>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</si>
  <si>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</si>
  <si>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</si>
  <si>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</si>
  <si>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</si>
  <si>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</si>
  <si>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</si>
  <si>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</si>
  <si>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</si>
  <si>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</si>
  <si>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</si>
  <si>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</si>
  <si>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</si>
  <si>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</si>
  <si>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</si>
  <si>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</si>
  <si>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</si>
  <si>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</si>
  <si>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</si>
  <si>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</si>
  <si>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</si>
  <si>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</si>
  <si>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</si>
  <si>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</si>
  <si>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</si>
  <si>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</si>
  <si>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</si>
  <si>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</si>
  <si>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</si>
  <si>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</si>
  <si>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</si>
  <si>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</si>
  <si>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</si>
  <si>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</si>
  <si>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</si>
  <si>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</si>
  <si>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</si>
  <si>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</si>
  <si>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</si>
  <si>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</si>
  <si>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</si>
  <si>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</si>
  <si>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</si>
  <si>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</si>
  <si>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</si>
  <si>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</si>
  <si>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</si>
  <si>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</si>
  <si>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</si>
  <si>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</si>
  <si>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</si>
  <si>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</si>
  <si>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</si>
  <si>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</si>
  <si>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</si>
  <si>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</si>
  <si>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</si>
  <si>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</si>
  <si>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</si>
  <si>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</si>
  <si>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</si>
  <si>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</si>
  <si>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</si>
  <si>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</si>
  <si>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</si>
  <si>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</si>
  <si>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</si>
  <si>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</si>
  <si>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</si>
  <si>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</si>
  <si>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</si>
  <si>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</si>
  <si>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</si>
  <si>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</si>
  <si>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</si>
  <si>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</si>
  <si>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</si>
  <si>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</si>
  <si>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</si>
  <si>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</si>
  <si>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</si>
  <si>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</si>
  <si>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</si>
  <si>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</si>
  <si>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</si>
  <si>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</si>
  <si>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</si>
  <si>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</si>
  <si>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</si>
  <si>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</si>
  <si>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</si>
  <si>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</si>
  <si>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</si>
  <si>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</si>
  <si>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</si>
  <si>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</si>
  <si>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</si>
  <si>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</si>
  <si>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</si>
  <si>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</si>
  <si>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</si>
  <si>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</si>
  <si>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</si>
  <si>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</si>
  <si>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</si>
  <si>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</si>
  <si>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</si>
  <si>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</si>
  <si>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</si>
  <si>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</si>
  <si>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</si>
  <si>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</si>
  <si>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</si>
  <si>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</si>
  <si>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</si>
  <si>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</si>
  <si>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</si>
  <si>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</si>
  <si>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</si>
  <si>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</si>
  <si>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</si>
  <si>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</si>
  <si>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</si>
  <si>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</si>
  <si>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</si>
  <si>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</si>
  <si>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</si>
  <si>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</si>
  <si>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</si>
  <si>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</si>
  <si>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</si>
  <si>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</si>
  <si>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</si>
  <si>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</si>
  <si>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</si>
  <si>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</si>
  <si>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</si>
  <si>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</si>
  <si>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</si>
  <si>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</si>
  <si>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</si>
  <si>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</si>
  <si>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</si>
  <si>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</si>
  <si>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</si>
  <si>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</si>
  <si>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</si>
  <si>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</si>
  <si>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</si>
  <si>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</si>
  <si>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</si>
  <si>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</si>
  <si>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</si>
  <si>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</si>
  <si>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</si>
  <si>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</si>
  <si>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</si>
  <si>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</si>
  <si>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</si>
  <si>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</si>
  <si>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</si>
  <si>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</si>
  <si>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</si>
  <si>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</si>
  <si>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</si>
  <si>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</si>
  <si>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</si>
  <si>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</si>
  <si>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</si>
  <si>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</si>
  <si>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</si>
  <si>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</si>
  <si>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</si>
  <si>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</si>
  <si>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</si>
  <si>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</si>
  <si>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</si>
  <si>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</si>
  <si>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</si>
  <si>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</si>
  <si>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</si>
  <si>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</si>
  <si>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</si>
  <si>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</si>
  <si>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</si>
  <si>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</si>
  <si>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</si>
  <si>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</si>
  <si>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</si>
  <si>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</si>
  <si>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</si>
  <si>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</si>
  <si>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</si>
  <si>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</si>
  <si>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</si>
  <si>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</si>
  <si>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</si>
  <si>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</si>
  <si>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</si>
  <si>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</si>
  <si>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</si>
  <si>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</si>
  <si>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</si>
  <si>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</si>
  <si>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</si>
  <si>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</si>
  <si>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</si>
  <si>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</si>
  <si>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</si>
  <si>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</si>
  <si>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</si>
  <si>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</si>
  <si>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</si>
  <si>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</si>
  <si>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</si>
  <si>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</si>
  <si>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</si>
  <si>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</si>
  <si>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</si>
  <si>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</si>
  <si>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</si>
  <si>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</si>
  <si>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</si>
  <si>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</si>
  <si>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</si>
  <si>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</si>
  <si>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</si>
  <si>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</si>
  <si>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</si>
  <si>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</si>
  <si>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</si>
  <si>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</si>
  <si>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</si>
  <si>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</si>
  <si>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</si>
  <si>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</si>
  <si>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</si>
  <si>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</si>
  <si>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</si>
  <si>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</si>
  <si>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</si>
  <si>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</si>
  <si>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</si>
  <si>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</si>
  <si>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</si>
  <si>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</si>
  <si>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</si>
  <si>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</si>
  <si>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</si>
  <si>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</si>
  <si>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</si>
  <si>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</si>
  <si>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</si>
  <si>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</si>
  <si>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</si>
  <si>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</si>
  <si>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</si>
  <si>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</si>
  <si>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</si>
  <si>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</si>
  <si>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</si>
  <si>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</si>
  <si>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</si>
  <si>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</si>
  <si>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</si>
  <si>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</si>
  <si>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</si>
  <si>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</si>
  <si>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</si>
  <si>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</si>
  <si>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</si>
  <si>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</si>
  <si>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</si>
  <si>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</si>
  <si>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</si>
  <si>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</si>
  <si>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</si>
  <si>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</si>
  <si>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</si>
  <si>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</si>
  <si>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</si>
  <si>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</si>
  <si>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</si>
  <si>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</si>
  <si>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</si>
  <si>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</si>
  <si>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</si>
  <si>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</si>
  <si>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</si>
  <si>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</si>
  <si>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</si>
  <si>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</si>
  <si>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</si>
  <si>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</si>
  <si>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</si>
  <si>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</si>
  <si>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</si>
  <si>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</si>
  <si>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</si>
  <si>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</si>
  <si>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</si>
  <si>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</si>
  <si>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</si>
  <si>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</si>
  <si>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</si>
  <si>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</si>
  <si>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</si>
  <si>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</si>
  <si>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</si>
  <si>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</si>
  <si>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</si>
  <si>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</si>
  <si>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</si>
  <si>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</si>
  <si>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</si>
  <si>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</si>
  <si>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</si>
  <si>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</si>
  <si>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</si>
  <si>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</si>
  <si>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</si>
  <si>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</si>
  <si>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</si>
  <si>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</si>
  <si>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</si>
  <si>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</si>
  <si>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</si>
  <si>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</si>
  <si>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</si>
  <si>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</si>
  <si>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</si>
  <si>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</si>
  <si>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</si>
  <si>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</si>
  <si>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</si>
  <si>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</si>
  <si>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</si>
  <si>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</si>
  <si>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</si>
  <si>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</si>
  <si>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</si>
  <si>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</si>
  <si>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</si>
  <si>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</si>
  <si>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</si>
  <si>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</si>
  <si>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</si>
  <si>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</si>
  <si>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</si>
  <si>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</si>
  <si>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</si>
  <si>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</si>
  <si>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</si>
  <si>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</si>
  <si>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</si>
  <si>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</si>
  <si>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</si>
  <si>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</si>
  <si>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</si>
  <si>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</si>
  <si>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</si>
  <si>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</si>
  <si>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</si>
  <si>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</si>
  <si>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</si>
  <si>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</si>
  <si>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</si>
  <si>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</si>
  <si>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</si>
  <si>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</si>
  <si>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</si>
  <si>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</si>
  <si>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</si>
  <si>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</si>
  <si>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</si>
  <si>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</si>
  <si>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</si>
  <si>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</si>
  <si>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</si>
  <si>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</si>
  <si>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</si>
  <si>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</si>
  <si>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</si>
  <si>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</si>
  <si>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</si>
  <si>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</si>
  <si>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</si>
  <si>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</si>
  <si>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</si>
  <si>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</si>
  <si>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</si>
  <si>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</si>
  <si>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</si>
  <si>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</si>
  <si>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</si>
  <si>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</si>
  <si>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</si>
  <si>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</si>
  <si>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</si>
  <si>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</si>
  <si>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</si>
  <si>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</si>
  <si>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</si>
  <si>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</si>
  <si>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</si>
  <si>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</si>
  <si>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</si>
  <si>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</si>
  <si>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</si>
  <si>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</si>
  <si>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</si>
  <si>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</si>
  <si>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</si>
  <si>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</si>
  <si>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</si>
  <si>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</si>
  <si>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</si>
  <si>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</si>
  <si>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</si>
  <si>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</si>
  <si>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</si>
  <si>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</si>
  <si>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</si>
  <si>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</si>
  <si>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</si>
  <si>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</si>
  <si>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</si>
  <si>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</si>
  <si>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</si>
  <si>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</si>
  <si>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</si>
  <si>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</si>
  <si>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</si>
  <si>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</si>
  <si>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</si>
  <si>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</si>
  <si>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</si>
  <si>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</si>
  <si>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</si>
  <si>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</si>
  <si>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</si>
  <si>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</si>
  <si>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</si>
  <si>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</si>
  <si>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</si>
  <si>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</si>
  <si>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</si>
  <si>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</si>
  <si>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</si>
  <si>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</si>
  <si>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</si>
  <si>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</si>
  <si>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</si>
  <si>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</si>
  <si>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</si>
  <si>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</si>
  <si>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</si>
  <si>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</si>
  <si>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</si>
  <si>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</si>
  <si>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</si>
  <si>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</si>
  <si>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</si>
  <si>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</si>
  <si>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</si>
  <si>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</si>
  <si>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</si>
  <si>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</si>
  <si>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</si>
  <si>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</si>
  <si>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</si>
  <si>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</si>
  <si>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</si>
  <si>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</si>
  <si>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</si>
  <si>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</si>
  <si>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</si>
  <si>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</si>
  <si>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</si>
  <si>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</si>
  <si>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</si>
  <si>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</si>
  <si>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</si>
  <si>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</si>
  <si>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</si>
  <si>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</si>
  <si>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</si>
  <si>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</si>
  <si>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</si>
  <si>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</si>
  <si>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</si>
  <si>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</si>
  <si>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</si>
  <si>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</si>
  <si>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</si>
  <si>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</si>
  <si>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</si>
  <si>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</si>
  <si>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</si>
  <si>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</si>
  <si>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</si>
  <si>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</si>
  <si>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</si>
  <si>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</si>
  <si>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</si>
  <si>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</si>
  <si>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</si>
  <si>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</si>
  <si>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</si>
  <si>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</si>
  <si>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</si>
  <si>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</si>
  <si>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</si>
  <si>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</si>
  <si>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</si>
  <si>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</si>
  <si>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</si>
  <si>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</si>
  <si>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</si>
  <si>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</si>
  <si>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</si>
  <si>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</si>
  <si>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</si>
  <si>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</si>
  <si>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</si>
  <si>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</si>
  <si>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</si>
  <si>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</si>
  <si>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</si>
  <si>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</si>
  <si>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</si>
  <si>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</si>
  <si>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</si>
  <si>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</si>
  <si>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</si>
  <si>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</si>
  <si>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</si>
  <si>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</si>
  <si>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</si>
  <si>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</si>
  <si>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</si>
  <si>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</si>
  <si>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</si>
  <si>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</si>
  <si>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</si>
  <si>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</si>
  <si>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</si>
  <si>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</si>
  <si>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</si>
  <si>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</si>
  <si>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</si>
  <si>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</si>
  <si>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</si>
  <si>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</si>
  <si>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</si>
  <si>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</si>
  <si>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</si>
  <si>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</si>
  <si>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</si>
  <si>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</si>
  <si>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</si>
  <si>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</si>
  <si>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</si>
  <si>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</si>
  <si>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</si>
  <si>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</si>
  <si>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</si>
  <si>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</si>
  <si>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</si>
  <si>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</si>
  <si>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</si>
  <si>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</si>
  <si>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</si>
  <si>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</si>
  <si>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</si>
  <si>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</si>
  <si>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</si>
  <si>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</si>
  <si>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</si>
  <si>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</si>
  <si>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</si>
  <si>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</si>
  <si>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</si>
  <si>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</si>
  <si>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</si>
  <si>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</si>
  <si>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</si>
  <si>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</si>
  <si>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</si>
  <si>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</si>
  <si>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</si>
  <si>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</si>
  <si>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</si>
  <si>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</si>
  <si>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</si>
  <si>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</si>
  <si>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</si>
  <si>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</si>
  <si>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</si>
  <si>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</si>
  <si>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</si>
  <si>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</si>
  <si>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</si>
  <si>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</si>
  <si>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</si>
  <si>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</si>
  <si>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</si>
  <si>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</si>
  <si>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</si>
  <si>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</si>
  <si>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</si>
  <si>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</si>
  <si>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</si>
  <si>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</si>
  <si>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</si>
  <si>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</si>
  <si>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</si>
  <si>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</si>
  <si>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</si>
  <si>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</si>
  <si>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</si>
  <si>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</si>
  <si>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</si>
  <si>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</si>
  <si>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</si>
  <si>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</si>
  <si>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</si>
  <si>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</si>
  <si>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</si>
  <si>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</si>
  <si>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</si>
  <si>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</si>
  <si>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</si>
  <si>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</si>
  <si>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</si>
  <si>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</si>
  <si>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</si>
  <si>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</si>
  <si>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</si>
  <si>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</si>
  <si>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</si>
  <si>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</si>
  <si>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</si>
  <si>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</si>
  <si>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</si>
  <si>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</si>
  <si>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</si>
  <si>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</si>
  <si>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</si>
  <si>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</si>
  <si>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</si>
  <si>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</si>
  <si>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</si>
  <si>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</si>
  <si>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</si>
  <si>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</si>
  <si>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</si>
  <si>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</si>
  <si>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</si>
  <si>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</si>
  <si>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</si>
  <si>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</si>
  <si>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</si>
  <si>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</si>
  <si>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</si>
  <si>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</si>
  <si>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</si>
  <si>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</si>
  <si>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</si>
  <si>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</si>
  <si>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</si>
  <si>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</si>
  <si>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</si>
  <si>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</si>
  <si>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</si>
  <si>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</si>
  <si>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</si>
  <si>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</si>
  <si>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</si>
  <si>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</si>
  <si>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</si>
  <si>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</si>
  <si>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</si>
  <si>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</si>
  <si>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</si>
  <si>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</si>
  <si>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</si>
  <si>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</si>
  <si>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</si>
  <si>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</si>
  <si>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</si>
  <si>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</si>
  <si>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</si>
  <si>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</si>
  <si>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</si>
  <si>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</si>
  <si>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</si>
  <si>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</si>
  <si>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</si>
  <si>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</si>
  <si>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</si>
  <si>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</si>
  <si>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</si>
  <si>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</si>
  <si>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</si>
  <si>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</si>
  <si>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</si>
  <si>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</si>
  <si>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</si>
  <si>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</si>
  <si>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</si>
  <si>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</si>
  <si>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</si>
  <si>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</si>
  <si>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</si>
  <si>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</si>
  <si>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</si>
  <si>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</si>
  <si>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</si>
  <si>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</si>
  <si>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</si>
  <si>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</si>
  <si>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</si>
  <si>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</si>
  <si>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</si>
  <si>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</si>
  <si>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</si>
  <si>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</si>
  <si>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</si>
  <si>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</si>
  <si>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</si>
  <si>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</si>
  <si>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</si>
  <si>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</si>
  <si>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</si>
  <si>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</si>
  <si>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</si>
  <si>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</si>
  <si>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</si>
  <si>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</si>
  <si>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</si>
  <si>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</si>
  <si>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</si>
  <si>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</si>
  <si>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</si>
  <si>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</si>
  <si>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</si>
  <si>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</si>
  <si>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</si>
  <si>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</si>
  <si>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</si>
  <si>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</si>
  <si>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</si>
  <si>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</si>
  <si>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</si>
  <si>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</si>
  <si>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</si>
  <si>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</si>
  <si>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</si>
  <si>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</si>
  <si>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</si>
  <si>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</si>
  <si>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</si>
  <si>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</si>
  <si>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</si>
  <si>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</si>
  <si>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</si>
  <si>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</si>
  <si>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</si>
  <si>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</si>
  <si>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</si>
  <si>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</si>
  <si>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</si>
  <si>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</si>
  <si>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</si>
  <si>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</si>
  <si>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</si>
  <si>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</si>
  <si>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</si>
  <si>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</si>
  <si>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</si>
  <si>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</si>
  <si>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</si>
  <si>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</si>
  <si>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</si>
  <si>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</si>
  <si>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</si>
  <si>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</si>
  <si>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</si>
  <si>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</si>
  <si>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</si>
  <si>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</si>
  <si>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</si>
  <si>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</si>
  <si>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</si>
  <si>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</si>
  <si>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</si>
  <si>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</si>
  <si>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</si>
  <si>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</si>
  <si>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</si>
  <si>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</si>
  <si>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</si>
  <si>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</si>
  <si>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</si>
  <si>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</si>
  <si>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</si>
  <si>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</si>
  <si>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</si>
  <si>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</si>
  <si>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</si>
  <si>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</si>
  <si>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</si>
  <si>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</si>
  <si>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</si>
  <si>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</si>
  <si>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</si>
  <si>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</si>
  <si>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</si>
  <si>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</si>
  <si>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</si>
  <si>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</si>
  <si>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</si>
  <si>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</si>
  <si>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</si>
  <si>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</si>
  <si>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</si>
  <si>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</si>
  <si>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</si>
  <si>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</si>
  <si>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</si>
  <si>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</si>
  <si>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</si>
  <si>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</si>
  <si>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</si>
  <si>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</si>
  <si>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</si>
  <si>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</si>
  <si>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</si>
  <si>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</si>
  <si>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</si>
  <si>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</si>
  <si>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</si>
  <si>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</si>
  <si>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</si>
  <si>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</si>
  <si>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</si>
  <si>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</si>
  <si>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</si>
  <si>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</si>
  <si>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</si>
  <si>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</si>
  <si>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</si>
  <si>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</si>
  <si>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</si>
  <si>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</si>
  <si>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</si>
  <si>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</si>
  <si>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</si>
  <si>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</si>
  <si>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</si>
  <si>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</si>
  <si>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</si>
  <si>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</si>
  <si>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</si>
  <si>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</si>
  <si>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</si>
  <si>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</si>
  <si>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</si>
  <si>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</si>
  <si>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</si>
  <si>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</si>
  <si>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</si>
  <si>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</si>
  <si>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</si>
  <si>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</si>
  <si>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</si>
  <si>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</si>
  <si>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</si>
  <si>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</si>
  <si>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</si>
  <si>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</si>
  <si>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</si>
  <si>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</si>
  <si>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</si>
  <si>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</si>
  <si>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</si>
  <si>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</si>
  <si>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</si>
  <si>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</si>
  <si>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</si>
  <si>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</si>
  <si>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</si>
  <si>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</si>
  <si>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</si>
  <si>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</si>
  <si>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</si>
  <si>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</si>
  <si>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</si>
  <si>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</si>
  <si>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</si>
  <si>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</si>
  <si>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</si>
  <si>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</si>
  <si>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</si>
  <si>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</si>
  <si>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</si>
  <si>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</si>
  <si>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</si>
  <si>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</si>
  <si>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</si>
  <si>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</si>
  <si>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</si>
  <si>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</si>
  <si>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</si>
  <si>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</si>
  <si>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</si>
  <si>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</si>
  <si>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</si>
  <si>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</si>
  <si>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</si>
  <si>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</si>
  <si>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</si>
  <si>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</si>
  <si>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</si>
  <si>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</si>
  <si>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</si>
  <si>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</si>
  <si>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</si>
  <si>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</si>
  <si>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</si>
  <si>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</si>
  <si>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</si>
  <si>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</si>
  <si>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</si>
  <si>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</si>
  <si>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</si>
  <si>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</si>
  <si>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</si>
  <si>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</si>
  <si>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</si>
  <si>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</si>
  <si>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</si>
  <si>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</si>
  <si>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</si>
  <si>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</si>
  <si>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</si>
  <si>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</si>
  <si>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</si>
  <si>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</si>
  <si>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</si>
  <si>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</si>
  <si>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</si>
  <si>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</si>
  <si>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</si>
  <si>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</si>
  <si>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</si>
  <si>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</si>
  <si>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</si>
  <si>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</si>
  <si>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</si>
  <si>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</si>
  <si>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</si>
  <si>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</si>
  <si>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</si>
  <si>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</si>
  <si>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</si>
  <si>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</si>
  <si>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</si>
  <si>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</si>
  <si>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</si>
  <si>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</si>
  <si>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</si>
  <si>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</si>
  <si>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</si>
  <si>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</si>
  <si>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</si>
  <si>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</si>
  <si>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</si>
  <si>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</si>
  <si>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</si>
  <si>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</si>
  <si>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</si>
  <si>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</si>
  <si>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</si>
  <si>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</si>
  <si>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</si>
  <si>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</si>
  <si>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</si>
  <si>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</si>
  <si>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</si>
  <si>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</si>
  <si>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</si>
  <si>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</si>
  <si>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</si>
  <si>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</si>
  <si>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</si>
  <si>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</si>
  <si>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</si>
  <si>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</si>
  <si>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</si>
  <si>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</si>
  <si>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</si>
  <si>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</si>
  <si>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</si>
  <si>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</si>
  <si>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</si>
  <si>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</si>
  <si>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</si>
  <si>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</si>
  <si>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</si>
  <si>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</si>
  <si>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</si>
  <si>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</si>
  <si>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</si>
  <si>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</si>
  <si>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</si>
  <si>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</si>
  <si>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</si>
  <si>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</si>
  <si>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</si>
  <si>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</si>
  <si>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</si>
  <si>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</si>
  <si>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</si>
  <si>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</si>
  <si>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</si>
  <si>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</si>
  <si>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</si>
  <si>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</si>
  <si>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</si>
  <si>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</si>
  <si>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</si>
  <si>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</si>
  <si>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</si>
  <si>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</si>
  <si>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</si>
  <si>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</si>
  <si>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</si>
  <si>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</si>
  <si>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</si>
  <si>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</si>
  <si>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</si>
  <si>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</si>
  <si>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</si>
  <si>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</si>
  <si>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</si>
  <si>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</si>
  <si>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</si>
  <si>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</si>
  <si>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</si>
  <si>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</si>
  <si>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</si>
  <si>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</si>
  <si>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</si>
  <si>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</si>
  <si>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</si>
  <si>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</si>
  <si>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</si>
  <si>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</si>
  <si>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</si>
  <si>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</si>
  <si>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</si>
  <si>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</si>
  <si>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</si>
  <si>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</si>
  <si>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</si>
  <si>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</si>
  <si>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</si>
  <si>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</si>
  <si>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</si>
  <si>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</si>
  <si>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</si>
  <si>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</si>
  <si>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</si>
  <si>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</si>
  <si>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</si>
  <si>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</si>
  <si>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</si>
  <si>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</si>
  <si>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</si>
  <si>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</si>
  <si>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</si>
  <si>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</si>
  <si>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</si>
  <si>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</si>
  <si>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</si>
  <si>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</si>
  <si>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</si>
  <si>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</si>
  <si>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</si>
  <si>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</si>
  <si>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</si>
  <si>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</si>
  <si>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</si>
  <si>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</si>
  <si>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</si>
  <si>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</si>
  <si>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</si>
  <si>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</si>
  <si>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</si>
  <si>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</si>
  <si>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</si>
  <si>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</si>
  <si>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</si>
  <si>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</si>
  <si>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</si>
  <si>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</si>
  <si>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</si>
  <si>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</si>
  <si>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</si>
  <si>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</si>
  <si>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</si>
  <si>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</si>
  <si>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</si>
  <si>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</si>
  <si>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</si>
  <si>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</si>
  <si>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</si>
  <si>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</si>
  <si>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</si>
  <si>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</si>
  <si>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</si>
  <si>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</si>
  <si>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</si>
  <si>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</si>
  <si>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</si>
  <si>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</si>
  <si>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</si>
  <si>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</si>
  <si>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</si>
  <si>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</si>
  <si>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</si>
  <si>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</si>
  <si>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</si>
  <si>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</si>
  <si>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</si>
  <si>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</si>
  <si>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</si>
  <si>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</si>
  <si>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</si>
  <si>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</si>
  <si>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</si>
  <si>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</si>
  <si>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</si>
  <si>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</si>
  <si>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</si>
  <si>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</si>
  <si>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</si>
  <si>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</si>
  <si>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</si>
  <si>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</si>
  <si>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</si>
  <si>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</si>
  <si>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</si>
  <si>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</si>
  <si>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</si>
  <si>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</si>
  <si>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</si>
  <si>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</si>
  <si>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</si>
  <si>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</si>
  <si>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</si>
  <si>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</si>
  <si>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</si>
  <si>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</si>
  <si>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</si>
  <si>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</si>
  <si>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</si>
  <si>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</si>
  <si>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</si>
  <si>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</si>
  <si>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</si>
  <si>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</si>
  <si>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</si>
  <si>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</si>
  <si>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</si>
  <si>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</si>
  <si>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</si>
  <si>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</si>
  <si>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</si>
  <si>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</si>
  <si>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</si>
  <si>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</si>
  <si>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</si>
  <si>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</si>
  <si>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</si>
  <si>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</si>
  <si>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</si>
  <si>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</si>
  <si>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</si>
  <si>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</si>
  <si>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</si>
  <si>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</si>
  <si>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</si>
  <si>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</si>
  <si>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</si>
  <si>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</si>
  <si>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</si>
  <si>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</si>
  <si>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</si>
  <si>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</si>
  <si>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</si>
  <si>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</si>
  <si>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</si>
  <si>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</si>
  <si>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</si>
  <si>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</si>
  <si>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</si>
  <si>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</si>
  <si>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</si>
  <si>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</si>
  <si>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</si>
  <si>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</si>
  <si>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</si>
  <si>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</si>
  <si>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</si>
  <si>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</si>
  <si>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</si>
  <si>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</si>
  <si>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</si>
  <si>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</si>
  <si>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</si>
  <si>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</si>
  <si>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</si>
  <si>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</si>
  <si>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</si>
  <si>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</si>
  <si>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</si>
  <si>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</si>
  <si>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</si>
  <si>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</si>
  <si>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</si>
  <si>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</si>
  <si>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</si>
  <si>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</si>
  <si>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</si>
  <si>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</si>
  <si>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</si>
  <si>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</si>
  <si>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</si>
  <si>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</si>
  <si>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</si>
  <si>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</si>
  <si>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</si>
  <si>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</si>
  <si>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</si>
  <si>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</si>
  <si>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</si>
  <si>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</si>
  <si>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</si>
  <si>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</si>
  <si>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</si>
  <si>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</si>
  <si>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</si>
  <si>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</si>
  <si>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</si>
  <si>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</si>
  <si>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</si>
  <si>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</si>
  <si>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</si>
  <si>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</si>
  <si>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</si>
  <si>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</si>
  <si>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</si>
  <si>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</si>
  <si>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</si>
  <si>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</si>
  <si>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</si>
  <si>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</si>
  <si>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</si>
  <si>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</si>
  <si>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</si>
  <si>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</si>
  <si>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</si>
  <si>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</si>
  <si>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</si>
  <si>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</si>
  <si>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</si>
  <si>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</si>
  <si>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</si>
  <si>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</si>
  <si>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</si>
  <si>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</si>
  <si>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</si>
  <si>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</si>
  <si>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</si>
  <si>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</si>
  <si>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</si>
  <si>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</si>
  <si>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</si>
  <si>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</si>
  <si>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</si>
  <si>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</si>
  <si>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</si>
  <si>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</si>
  <si>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</si>
  <si>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</si>
  <si>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</si>
  <si>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</si>
  <si>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</si>
  <si>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</si>
  <si>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</si>
  <si>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</si>
  <si>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</si>
  <si>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</si>
  <si>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</si>
  <si>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</si>
  <si>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</si>
  <si>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</si>
  <si>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</si>
  <si>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</si>
  <si>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</si>
  <si>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</si>
  <si>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</si>
  <si>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</si>
  <si>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</si>
  <si>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</si>
  <si>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</si>
  <si>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</si>
  <si>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</si>
  <si>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</si>
  <si>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</si>
  <si>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</si>
  <si>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</si>
  <si>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</si>
  <si>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</si>
  <si>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</si>
  <si>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</si>
  <si>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</si>
  <si>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</si>
  <si>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</si>
  <si>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</si>
  <si>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</si>
  <si>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</si>
  <si>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</si>
  <si>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</si>
  <si>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</si>
  <si>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</si>
  <si>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</si>
  <si>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</si>
  <si>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</si>
  <si>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</si>
  <si>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</si>
  <si>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</si>
  <si>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</si>
  <si>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</si>
  <si>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</si>
  <si>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</si>
  <si>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</si>
  <si>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</si>
  <si>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</si>
  <si>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</si>
  <si>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</si>
  <si>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</si>
  <si>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</si>
  <si>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</si>
  <si>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</si>
  <si>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</si>
  <si>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</si>
  <si>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</si>
  <si>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</si>
  <si>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</si>
  <si>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</si>
  <si>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</si>
  <si>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</si>
  <si>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</si>
  <si>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</si>
  <si>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</si>
  <si>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</si>
  <si>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</si>
  <si>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</si>
  <si>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</si>
  <si>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</si>
  <si>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</si>
  <si>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</si>
  <si>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</si>
  <si>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</si>
  <si>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</si>
  <si>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</si>
  <si>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</si>
  <si>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</si>
  <si>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</si>
  <si>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</si>
  <si>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</si>
  <si>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</si>
  <si>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</si>
  <si>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</si>
  <si>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</si>
  <si>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</si>
  <si>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</si>
  <si>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</si>
  <si>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</si>
  <si>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</si>
  <si>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</si>
  <si>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</si>
  <si>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</si>
  <si>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</si>
  <si>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</si>
  <si>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</si>
  <si>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</si>
  <si>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</si>
  <si>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</si>
  <si>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</si>
  <si>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</si>
  <si>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</si>
  <si>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</si>
  <si>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</si>
  <si>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</si>
  <si>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</si>
  <si>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</si>
  <si>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</si>
  <si>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</si>
  <si>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</si>
  <si>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</si>
  <si>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</si>
  <si>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</si>
  <si>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</si>
  <si>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</si>
  <si>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</si>
  <si>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</si>
  <si>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</si>
  <si>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</si>
  <si>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</si>
  <si>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</si>
  <si>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</si>
  <si>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</si>
  <si>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</si>
  <si>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</si>
  <si>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</si>
  <si>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</si>
  <si>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</si>
  <si>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</si>
  <si>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</si>
  <si>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</si>
  <si>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</si>
  <si>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</si>
  <si>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</si>
  <si>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</si>
  <si>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</si>
  <si>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</si>
  <si>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</si>
  <si>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</si>
  <si>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</si>
  <si>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</si>
  <si>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</si>
  <si>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</si>
  <si>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</si>
  <si>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</si>
  <si>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</si>
  <si>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</si>
  <si>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</si>
  <si>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</si>
  <si>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</si>
  <si>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</si>
  <si>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</si>
  <si>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</si>
  <si>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</si>
  <si>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</si>
  <si>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</si>
  <si>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</si>
  <si>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</si>
  <si>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</si>
  <si>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</si>
  <si>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</si>
  <si>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</si>
  <si>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</si>
  <si>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</si>
  <si>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</si>
  <si>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</si>
  <si>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</si>
  <si>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</si>
  <si>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</si>
  <si>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</si>
  <si>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</si>
  <si>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</si>
  <si>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</si>
  <si>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</si>
  <si>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</si>
  <si>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</si>
  <si>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</si>
  <si>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</si>
  <si>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</si>
  <si>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</si>
  <si>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</si>
  <si>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</si>
  <si>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</si>
  <si>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</si>
  <si>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</si>
  <si>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</si>
  <si>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</si>
  <si>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</si>
  <si>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</si>
  <si>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</si>
  <si>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</si>
  <si>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</si>
  <si>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</si>
  <si>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</si>
  <si>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</si>
  <si>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</si>
  <si>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</si>
  <si>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</si>
  <si>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</si>
  <si>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</si>
  <si>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</si>
  <si>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</si>
  <si>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</si>
  <si>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</si>
  <si>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</si>
  <si>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</si>
  <si>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</si>
  <si>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</si>
  <si>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</si>
  <si>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</si>
  <si>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</si>
  <si>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</si>
  <si>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</si>
  <si>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</si>
  <si>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</si>
  <si>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</si>
  <si>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</si>
  <si>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</si>
  <si>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</si>
  <si>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</si>
  <si>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</si>
  <si>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</si>
  <si>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</si>
  <si>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</si>
  <si>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</si>
  <si>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</si>
  <si>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</si>
  <si>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</si>
  <si>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</si>
  <si>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</si>
  <si>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</si>
  <si>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</si>
  <si>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</si>
  <si>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</si>
  <si>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</si>
  <si>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</si>
  <si>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</si>
  <si>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</si>
  <si>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</si>
  <si>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</si>
  <si>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</si>
  <si>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</si>
  <si>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</si>
  <si>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</si>
  <si>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</si>
  <si>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</si>
  <si>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</si>
  <si>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</si>
  <si>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</si>
  <si>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</si>
  <si>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</si>
  <si>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</si>
  <si>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</si>
  <si>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</si>
  <si>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</si>
  <si>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</si>
  <si>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</si>
  <si>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</si>
  <si>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</si>
  <si>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</si>
  <si>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</si>
  <si>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</si>
  <si>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</si>
  <si>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</si>
  <si>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</si>
  <si>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</si>
  <si>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</si>
  <si>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</si>
  <si>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</si>
  <si>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</si>
  <si>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</si>
  <si>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</si>
  <si>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</si>
  <si>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</si>
  <si>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</si>
  <si>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</si>
  <si>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</si>
  <si>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</si>
  <si>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</si>
  <si>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</si>
  <si>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</si>
  <si>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</si>
  <si>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</si>
  <si>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</si>
  <si>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</si>
  <si>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</si>
  <si>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</si>
  <si>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</si>
  <si>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</si>
  <si>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</si>
  <si>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</si>
  <si>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</si>
  <si>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</si>
  <si>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</si>
  <si>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</si>
  <si>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</si>
  <si>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</si>
  <si>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</si>
  <si>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</si>
  <si>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</si>
  <si>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</si>
  <si>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</si>
  <si>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</si>
  <si>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</si>
  <si>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</si>
  <si>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</si>
  <si>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</si>
  <si>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</si>
  <si>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</si>
  <si>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</si>
  <si>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</si>
  <si>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</si>
  <si>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</si>
  <si>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</si>
  <si>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</si>
  <si>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</si>
  <si>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</si>
  <si>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</si>
  <si>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</si>
  <si>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</si>
  <si>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</si>
  <si>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</si>
  <si>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</si>
  <si>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</si>
  <si>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</si>
  <si>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</si>
  <si>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</si>
  <si>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</si>
  <si>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</si>
  <si>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</si>
  <si>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</si>
  <si>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</si>
  <si>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</si>
  <si>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</si>
  <si>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</si>
  <si>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</si>
  <si>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</si>
  <si>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</si>
  <si>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</si>
  <si>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</si>
  <si>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</si>
  <si>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</si>
  <si>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</si>
  <si>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</si>
  <si>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</si>
  <si>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</si>
  <si>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</si>
  <si>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</si>
  <si>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</si>
  <si>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</si>
  <si>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</si>
  <si>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</si>
  <si>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</si>
  <si>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</si>
  <si>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</si>
  <si>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</si>
  <si>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</si>
  <si>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</si>
  <si>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</si>
  <si>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</si>
  <si>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</si>
  <si>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</si>
  <si>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</si>
  <si>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</si>
  <si>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</si>
  <si>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</si>
  <si>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</si>
  <si>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</si>
  <si>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</si>
  <si>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</si>
  <si>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</si>
  <si>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</si>
  <si>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</si>
  <si>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</si>
  <si>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</si>
  <si>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</si>
  <si>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</si>
  <si>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</si>
  <si>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</si>
  <si>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</si>
  <si>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</si>
  <si>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</si>
  <si>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</si>
  <si>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</si>
  <si>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</si>
  <si>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</si>
  <si>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</si>
  <si>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</si>
  <si>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</si>
  <si>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</si>
  <si>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</si>
  <si>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</si>
  <si>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</si>
  <si>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</si>
  <si>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</si>
  <si>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</si>
  <si>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</si>
  <si>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</si>
  <si>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</si>
  <si>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</si>
  <si>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</si>
  <si>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</si>
  <si>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</si>
  <si>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</si>
  <si>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</si>
  <si>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</si>
  <si>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</si>
  <si>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</si>
  <si>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</si>
  <si>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</si>
  <si>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</si>
  <si>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</si>
  <si>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</si>
  <si>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</si>
  <si>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</si>
  <si>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</si>
  <si>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</si>
  <si>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</si>
  <si>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</si>
  <si>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</si>
  <si>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</si>
  <si>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</si>
  <si>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</si>
  <si>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</si>
  <si>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</si>
  <si>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</si>
  <si>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</si>
  <si>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</si>
  <si>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</si>
  <si>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</si>
  <si>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</si>
  <si>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</si>
  <si>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</si>
  <si>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</si>
  <si>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</si>
  <si>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</si>
  <si>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</si>
  <si>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</si>
  <si>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</si>
  <si>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</si>
  <si>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</si>
  <si>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</si>
  <si>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</si>
  <si>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</si>
  <si>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</si>
  <si>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</si>
  <si>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</si>
  <si>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</si>
  <si>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</si>
  <si>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</si>
  <si>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</si>
  <si>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</si>
  <si>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</si>
  <si>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</si>
  <si>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</si>
  <si>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</si>
  <si>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</si>
  <si>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</si>
  <si>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</si>
  <si>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</si>
  <si>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</si>
  <si>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</si>
  <si>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</si>
  <si>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</si>
  <si>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</si>
  <si>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</si>
  <si>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</si>
  <si>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</si>
  <si>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</si>
  <si>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</si>
  <si>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</si>
  <si>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</si>
  <si>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</si>
  <si>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</si>
  <si>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</si>
  <si>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</si>
  <si>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</si>
  <si>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</si>
  <si>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</si>
  <si>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</si>
  <si>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</si>
  <si>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</si>
  <si>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</si>
  <si>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</si>
  <si>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</si>
  <si>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</si>
  <si>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</si>
  <si>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</si>
  <si>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</si>
  <si>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</si>
  <si>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</si>
  <si>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</si>
  <si>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</si>
  <si>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</si>
  <si>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</si>
  <si>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</si>
  <si>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</si>
  <si>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</si>
  <si>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</si>
  <si>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</si>
  <si>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</si>
  <si>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</si>
  <si>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</si>
  <si>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</si>
  <si>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</si>
  <si>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</si>
  <si>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</si>
  <si>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</si>
  <si>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</si>
  <si>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</si>
  <si>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</si>
  <si>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</si>
  <si>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</si>
  <si>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</si>
  <si>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</si>
  <si>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</si>
  <si>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</si>
  <si>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</si>
  <si>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</si>
  <si>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</si>
  <si>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</si>
  <si>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</si>
  <si>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</si>
  <si>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</si>
  <si>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</si>
  <si>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</si>
  <si>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</si>
  <si>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</si>
  <si>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</si>
  <si>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</si>
  <si>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</si>
  <si>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</si>
  <si>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</si>
  <si>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</si>
  <si>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</si>
  <si>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</si>
  <si>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</si>
  <si>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</si>
  <si>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</si>
  <si>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</si>
  <si>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</si>
  <si>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</si>
  <si>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</si>
  <si>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</si>
  <si>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</si>
  <si>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</si>
  <si>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</si>
  <si>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</si>
  <si>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</si>
  <si>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</si>
  <si>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</si>
  <si>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</si>
  <si>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</si>
  <si>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</si>
  <si>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</si>
  <si>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</si>
  <si>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</si>
  <si>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</si>
  <si>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</si>
  <si>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</si>
  <si>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</si>
  <si>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</si>
  <si>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</si>
  <si>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</si>
  <si>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</si>
  <si>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</si>
  <si>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</si>
  <si>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</si>
  <si>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</si>
  <si>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</si>
  <si>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</si>
  <si>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</si>
  <si>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</si>
  <si>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</si>
  <si>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</si>
  <si>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</si>
  <si>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</si>
  <si>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</si>
  <si>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</si>
  <si>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</si>
  <si>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</si>
  <si>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</si>
  <si>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</si>
  <si>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</si>
  <si>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</si>
  <si>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</si>
  <si>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</si>
  <si>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</si>
  <si>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</si>
  <si>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</si>
  <si>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</si>
  <si>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</si>
  <si>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</si>
  <si>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</si>
  <si>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</si>
  <si>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</si>
  <si>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</si>
  <si>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</si>
  <si>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</si>
  <si>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</si>
  <si>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</si>
  <si>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</si>
  <si>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</si>
  <si>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</si>
  <si>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</si>
  <si>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</si>
  <si>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</si>
  <si>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</si>
  <si>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</si>
  <si>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</si>
  <si>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</si>
  <si>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</si>
  <si>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</si>
  <si>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</si>
  <si>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</si>
  <si>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</si>
  <si>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</si>
  <si>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</si>
  <si>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</si>
  <si>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</si>
  <si>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</si>
  <si>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</si>
  <si>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</si>
  <si>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</si>
  <si>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</si>
  <si>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</si>
  <si>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</si>
  <si>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</si>
  <si>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</si>
  <si>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</si>
  <si>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</si>
  <si>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</si>
  <si>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</si>
  <si>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</si>
  <si>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</si>
  <si>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</si>
  <si>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</si>
  <si>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</si>
  <si>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</si>
  <si>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</si>
  <si>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</si>
  <si>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</si>
  <si>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</si>
  <si>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</si>
  <si>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</si>
  <si>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</si>
  <si>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</si>
  <si>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</si>
  <si>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</si>
  <si>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</si>
  <si>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</si>
  <si>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</si>
  <si>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</si>
  <si>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</si>
  <si>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</si>
  <si>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</si>
  <si>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</si>
  <si>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</si>
  <si>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</si>
  <si>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</si>
  <si>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</si>
  <si>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</si>
  <si>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</si>
  <si>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</si>
  <si>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</si>
  <si>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</si>
  <si>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</si>
  <si>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</si>
  <si>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</si>
  <si>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</si>
  <si>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</si>
  <si>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</si>
  <si>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</si>
  <si>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</si>
  <si>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</si>
  <si>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</si>
  <si>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</si>
  <si>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</si>
  <si>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</si>
  <si>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</si>
  <si>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</si>
  <si>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</si>
  <si>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</si>
  <si>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</si>
  <si>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</si>
  <si>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</si>
  <si>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</si>
  <si>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</si>
  <si>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</si>
  <si>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</si>
  <si>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</si>
  <si>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</si>
  <si>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</si>
  <si>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</si>
  <si>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</si>
  <si>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</si>
  <si>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</si>
  <si>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</si>
  <si>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</si>
  <si>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</si>
  <si>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</si>
  <si>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</si>
  <si>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</si>
  <si>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</si>
  <si>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</si>
  <si>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</si>
  <si>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</si>
  <si>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</si>
  <si>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</si>
  <si>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</si>
  <si>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</si>
  <si>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</si>
  <si>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</si>
  <si>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</si>
  <si>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</si>
  <si>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</si>
  <si>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</si>
  <si>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</si>
  <si>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</si>
  <si>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</si>
  <si>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</si>
  <si>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</si>
  <si>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</si>
  <si>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</si>
  <si>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</si>
  <si>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</si>
  <si>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</si>
  <si>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</si>
  <si>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</si>
  <si>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</si>
  <si>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</si>
  <si>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</si>
  <si>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</si>
  <si>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</si>
  <si>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</si>
  <si>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</si>
  <si>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</si>
  <si>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</si>
  <si>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</si>
  <si>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</si>
  <si>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</si>
  <si>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</si>
  <si>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</si>
  <si>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</si>
  <si>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</si>
  <si>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</si>
  <si>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</si>
  <si>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</si>
  <si>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</si>
  <si>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</si>
  <si>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</si>
  <si>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</si>
  <si>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</si>
  <si>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</si>
  <si>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</si>
  <si>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</si>
  <si>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</si>
  <si>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</si>
  <si>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</si>
  <si>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</si>
  <si>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</si>
  <si>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</si>
  <si>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</si>
  <si>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</si>
  <si>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</si>
  <si>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</si>
  <si>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</si>
  <si>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</si>
  <si>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</si>
  <si>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</si>
  <si>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</si>
  <si>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</si>
  <si>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</si>
  <si>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</si>
  <si>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</si>
  <si>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</si>
  <si>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</si>
  <si>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</si>
  <si>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</si>
  <si>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</si>
  <si>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</si>
  <si>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</si>
  <si>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</si>
  <si>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</si>
  <si>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</si>
  <si>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</si>
  <si>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</si>
  <si>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</si>
  <si>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</si>
  <si>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</si>
  <si>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</si>
  <si>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</si>
  <si>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</si>
  <si>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</si>
  <si>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</si>
  <si>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</si>
  <si>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</si>
  <si>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</si>
  <si>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</si>
  <si>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</si>
  <si>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</si>
  <si>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</si>
  <si>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</si>
  <si>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</si>
  <si>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</si>
  <si>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</si>
  <si>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</si>
  <si>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</si>
  <si>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</si>
  <si>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</si>
  <si>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</si>
  <si>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</si>
  <si>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</si>
  <si>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</si>
  <si>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</si>
  <si>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</si>
  <si>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</si>
  <si>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</si>
  <si>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</si>
  <si>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</si>
  <si>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</si>
  <si>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</si>
  <si>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</si>
  <si>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</si>
  <si>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</si>
  <si>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</si>
  <si>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</si>
  <si>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</si>
  <si>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</si>
  <si>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</si>
  <si>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</si>
  <si>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</si>
  <si>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</si>
  <si>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</si>
  <si>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</si>
  <si>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</si>
  <si>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</si>
  <si>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</si>
  <si>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</si>
  <si>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</si>
  <si>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</si>
  <si>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</si>
  <si>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</si>
  <si>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</si>
  <si>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</si>
  <si>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</si>
  <si>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</si>
  <si>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</si>
  <si>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</si>
  <si>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</si>
  <si>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</si>
  <si>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</si>
  <si>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</si>
  <si>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</si>
  <si>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</si>
  <si>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</si>
  <si>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</si>
  <si>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</si>
  <si>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</si>
  <si>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</si>
  <si>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</si>
  <si>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</si>
  <si>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</si>
  <si>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</si>
  <si>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</si>
  <si>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</si>
  <si>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</si>
  <si>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</si>
  <si>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</si>
  <si>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</si>
  <si>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</si>
  <si>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</si>
  <si>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</si>
  <si>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</si>
  <si>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</si>
  <si>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</si>
  <si>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</si>
  <si>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</si>
  <si>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</si>
  <si>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</si>
  <si>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</si>
  <si>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</si>
  <si>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</si>
  <si>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</si>
  <si>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</si>
  <si>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</si>
  <si>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</si>
  <si>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</si>
  <si>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</si>
  <si>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</si>
  <si>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</si>
  <si>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</si>
  <si>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</si>
  <si>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</si>
  <si>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</si>
  <si>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</si>
  <si>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</si>
  <si>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</si>
  <si>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</si>
  <si>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</si>
  <si>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</si>
  <si>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</si>
  <si>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</si>
  <si>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</si>
  <si>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</si>
  <si>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</si>
  <si>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</si>
  <si>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</si>
  <si>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</si>
  <si>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</si>
  <si>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</si>
  <si>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</si>
  <si>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</si>
  <si>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</si>
  <si>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</si>
  <si>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</si>
  <si>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</si>
  <si>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</si>
  <si>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</si>
  <si>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</si>
  <si>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</si>
  <si>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</si>
  <si>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</si>
  <si>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</si>
  <si>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</si>
  <si>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</si>
  <si>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</si>
  <si>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</si>
  <si>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</si>
  <si>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</si>
  <si>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</si>
  <si>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</si>
  <si>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</si>
  <si>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</si>
  <si>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</si>
  <si>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</si>
  <si>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</si>
  <si>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</si>
  <si>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</si>
  <si>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</si>
  <si>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</si>
  <si>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</si>
  <si>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</si>
  <si>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</si>
  <si>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</si>
  <si>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</si>
  <si>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</si>
  <si>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</si>
  <si>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</si>
  <si>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</si>
  <si>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</si>
  <si>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</si>
  <si>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</si>
  <si>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</si>
  <si>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</si>
  <si>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</si>
  <si>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</si>
  <si>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</si>
  <si>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</si>
  <si>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</si>
  <si>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</si>
  <si>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</si>
  <si>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</si>
  <si>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</si>
  <si>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</si>
  <si>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</si>
  <si>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</si>
  <si>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</si>
  <si>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</si>
  <si>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</si>
  <si>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</si>
  <si>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</si>
  <si>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</si>
  <si>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</si>
  <si>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</si>
  <si>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</si>
  <si>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</si>
  <si>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</si>
  <si>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</si>
  <si>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</si>
  <si>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</si>
  <si>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</si>
  <si>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</si>
  <si>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</si>
  <si>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</si>
  <si>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</si>
  <si>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</si>
  <si>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</si>
  <si>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</si>
  <si>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</si>
  <si>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</si>
  <si>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</si>
  <si>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</si>
  <si>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</si>
  <si>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</si>
  <si>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</si>
  <si>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</si>
  <si>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</si>
  <si>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</si>
  <si>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</si>
  <si>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</si>
  <si>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</si>
  <si>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</si>
  <si>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</si>
  <si>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</si>
  <si>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</si>
  <si>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</si>
  <si>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</si>
  <si>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</si>
  <si>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</si>
  <si>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</si>
  <si>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</si>
  <si>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</si>
  <si>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</si>
  <si>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</si>
  <si>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</si>
  <si>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</si>
  <si>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</si>
  <si>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</si>
  <si>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</si>
  <si>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</si>
  <si>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</si>
  <si>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</si>
  <si>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</si>
  <si>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</si>
  <si>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</si>
  <si>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</si>
  <si>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</si>
  <si>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</si>
  <si>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</si>
  <si>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</si>
  <si>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</si>
  <si>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</si>
  <si>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</si>
  <si>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</si>
  <si>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</si>
  <si>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</si>
  <si>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</si>
  <si>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</si>
  <si>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</si>
  <si>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</si>
  <si>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</si>
  <si>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</si>
  <si>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</si>
  <si>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</si>
  <si>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</si>
  <si>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</si>
  <si>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</si>
  <si>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</si>
  <si>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</si>
  <si>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</si>
  <si>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</si>
  <si>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</si>
  <si>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</si>
  <si>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</si>
  <si>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</si>
  <si>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</si>
  <si>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</si>
  <si>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</si>
  <si>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</si>
  <si>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</si>
  <si>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</si>
  <si>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</si>
  <si>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</si>
  <si>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</si>
  <si>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</si>
  <si>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</si>
  <si>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</si>
  <si>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</si>
  <si>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</si>
  <si>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</si>
  <si>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</si>
  <si>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</si>
  <si>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</si>
  <si>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</si>
  <si>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</si>
  <si>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</si>
  <si>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</si>
  <si>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</si>
  <si>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</si>
  <si>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</si>
  <si>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</si>
  <si>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</si>
  <si>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</si>
  <si>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</si>
  <si>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</si>
  <si>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</si>
  <si>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</si>
  <si>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</si>
  <si>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</si>
  <si>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</si>
  <si>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</si>
  <si>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</si>
  <si>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</si>
  <si>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</si>
  <si>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</si>
  <si>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</si>
  <si>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</si>
  <si>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</si>
  <si>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</si>
  <si>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</si>
  <si>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</si>
  <si>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</si>
  <si>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</si>
  <si>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</si>
  <si>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</si>
  <si>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</si>
  <si>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</si>
  <si>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</si>
  <si>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</si>
  <si>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</si>
  <si>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</si>
  <si>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</si>
  <si>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</si>
  <si>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</si>
  <si>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</si>
  <si>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</si>
  <si>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</si>
  <si>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</si>
  <si>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</si>
  <si>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</si>
  <si>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</si>
  <si>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</si>
  <si>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</si>
  <si>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</si>
  <si>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</si>
  <si>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</si>
  <si>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</si>
  <si>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</si>
  <si>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</si>
  <si>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</si>
  <si>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</si>
  <si>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</si>
  <si>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</si>
  <si>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</si>
  <si>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</si>
  <si>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</si>
  <si>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</si>
  <si>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</si>
  <si>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</si>
  <si>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</si>
  <si>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</si>
  <si>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</si>
  <si>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</si>
  <si>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</si>
  <si>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</si>
  <si>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</si>
  <si>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</si>
  <si>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</si>
  <si>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</si>
  <si>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</si>
  <si>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</si>
  <si>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</si>
  <si>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</si>
  <si>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</si>
  <si>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</si>
  <si>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</si>
  <si>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</si>
  <si>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</si>
  <si>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</si>
  <si>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</si>
  <si>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</si>
  <si>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</si>
  <si>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</si>
  <si>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</si>
  <si>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</si>
  <si>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</si>
  <si>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</si>
  <si>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</si>
  <si>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</si>
  <si>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</si>
  <si>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</si>
  <si>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</si>
  <si>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</si>
  <si>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</si>
  <si>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</si>
  <si>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</si>
  <si>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</si>
  <si>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</si>
  <si>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</si>
  <si>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</si>
  <si>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</si>
  <si>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</si>
  <si>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</si>
  <si>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</si>
  <si>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</si>
  <si>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</si>
  <si>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</si>
  <si>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</si>
  <si>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</si>
  <si>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</si>
  <si>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</si>
  <si>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</si>
  <si>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</si>
  <si>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</si>
  <si>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</si>
  <si>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</si>
  <si>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</si>
  <si>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</si>
  <si>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</si>
  <si>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</si>
  <si>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</si>
  <si>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</si>
  <si>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</si>
  <si>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</si>
  <si>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</si>
  <si>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</si>
  <si>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</si>
  <si>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</si>
  <si>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</si>
  <si>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</si>
  <si>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</si>
  <si>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</si>
  <si>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</si>
  <si>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</si>
  <si>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</si>
  <si>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</si>
  <si>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</si>
  <si>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</si>
  <si>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</si>
  <si>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</si>
  <si>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</si>
  <si>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</si>
  <si>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</si>
  <si>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</si>
  <si>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</si>
  <si>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</si>
  <si>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</si>
  <si>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</si>
  <si>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</si>
  <si>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</si>
  <si>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</si>
  <si>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</si>
  <si>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</si>
  <si>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</si>
  <si>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</si>
  <si>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</si>
  <si>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</si>
  <si>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</si>
  <si>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</si>
  <si>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</si>
  <si>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</si>
  <si>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</si>
  <si>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</si>
  <si>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</si>
  <si>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</si>
  <si>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</si>
  <si>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</si>
  <si>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</si>
  <si>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</si>
  <si>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</si>
  <si>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</si>
  <si>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</si>
  <si>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</si>
  <si>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</si>
  <si>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</si>
  <si>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</si>
  <si>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</si>
  <si>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</si>
  <si>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</si>
  <si>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</si>
  <si>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</si>
  <si>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</si>
  <si>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</si>
  <si>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</si>
  <si>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</si>
  <si>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</si>
  <si>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</si>
  <si>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</si>
  <si>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</si>
  <si>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</si>
  <si>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</si>
  <si>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</si>
  <si>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</si>
  <si>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</si>
  <si>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</si>
  <si>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</si>
  <si>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</si>
  <si>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</si>
  <si>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</si>
  <si>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</si>
  <si>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</si>
  <si>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</si>
  <si>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</si>
  <si>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</si>
  <si>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</si>
  <si>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</si>
  <si>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</si>
  <si>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</si>
  <si>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</si>
  <si>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</si>
  <si>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</si>
  <si>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</si>
  <si>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</si>
  <si>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</si>
  <si>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</si>
  <si>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</si>
  <si>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</si>
  <si>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</si>
  <si>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</si>
  <si>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</si>
  <si>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</si>
  <si>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</si>
  <si>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</si>
  <si>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</si>
  <si>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</si>
  <si>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</si>
  <si>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</si>
  <si>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</si>
  <si>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</si>
  <si>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</si>
  <si>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</si>
  <si>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</si>
  <si>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</si>
  <si>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</si>
  <si>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</si>
  <si>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</si>
  <si>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</si>
  <si>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</si>
  <si>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</si>
  <si>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</si>
  <si>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</si>
  <si>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</si>
  <si>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</si>
  <si>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</si>
  <si>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</si>
  <si>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</si>
  <si>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</si>
  <si>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</si>
  <si>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</si>
  <si>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</si>
  <si>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</si>
  <si>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</si>
  <si>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</si>
  <si>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</si>
  <si>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</si>
  <si>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</si>
  <si>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</si>
  <si>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</si>
  <si>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</si>
  <si>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</si>
  <si>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</si>
  <si>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</si>
  <si>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</si>
  <si>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</si>
  <si>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</si>
  <si>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</si>
  <si>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</si>
  <si>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</si>
  <si>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</si>
  <si>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</si>
  <si>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</si>
  <si>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</si>
  <si>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</si>
  <si>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</si>
  <si>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</si>
  <si>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</si>
  <si>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</si>
  <si>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</si>
  <si>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</si>
  <si>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</si>
  <si>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</si>
  <si>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</si>
  <si>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</si>
  <si>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</si>
  <si>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</si>
  <si>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</si>
  <si>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</si>
  <si>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</si>
  <si>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</si>
  <si>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</si>
  <si>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</si>
  <si>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</si>
  <si>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</si>
  <si>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</si>
  <si>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</si>
  <si>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</si>
  <si>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</si>
  <si>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</si>
  <si>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</si>
  <si>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</si>
  <si>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</si>
  <si>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</si>
  <si>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</si>
  <si>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</si>
  <si>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</si>
  <si>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</si>
  <si>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</si>
  <si>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</si>
  <si>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</si>
  <si>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</si>
  <si>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</si>
  <si>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</si>
  <si>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</si>
  <si>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</si>
  <si>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</si>
  <si>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</si>
  <si>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</si>
  <si>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</si>
  <si>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</si>
  <si>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</si>
  <si>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</si>
  <si>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</si>
  <si>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</si>
  <si>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</si>
  <si>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</si>
  <si>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</si>
  <si>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</si>
  <si>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</si>
  <si>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</si>
  <si>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</si>
  <si>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</si>
  <si>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</si>
  <si>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</si>
  <si>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</si>
  <si>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</si>
  <si>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</si>
  <si>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</si>
  <si>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</si>
  <si>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</si>
  <si>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</si>
  <si>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</si>
  <si>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</si>
  <si>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</si>
  <si>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</si>
  <si>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</si>
  <si>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</si>
  <si>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</si>
  <si>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</si>
  <si>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</si>
  <si>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</si>
  <si>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</si>
  <si>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</si>
  <si>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</si>
  <si>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</si>
  <si>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</si>
  <si>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</si>
  <si>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</si>
  <si>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</si>
  <si>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</si>
  <si>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</si>
  <si>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</si>
  <si>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</si>
  <si>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</si>
  <si>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</si>
  <si>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</si>
  <si>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</si>
  <si>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</si>
  <si>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</si>
  <si>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</si>
  <si>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</si>
  <si>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</si>
  <si>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</si>
  <si>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</si>
  <si>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</si>
  <si>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</si>
  <si>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</si>
  <si>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</si>
  <si>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</si>
  <si>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</si>
  <si>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</si>
  <si>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</si>
  <si>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</si>
  <si>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</si>
  <si>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</si>
  <si>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</si>
  <si>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</si>
  <si>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</si>
  <si>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</si>
  <si>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</si>
  <si>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</si>
  <si>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</si>
  <si>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</si>
  <si>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</si>
  <si>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</si>
  <si>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</si>
  <si>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</si>
  <si>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</si>
  <si>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</si>
  <si>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</si>
  <si>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</si>
  <si>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</si>
  <si>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</si>
  <si>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</si>
  <si>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</si>
  <si>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</si>
  <si>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</si>
  <si>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</si>
  <si>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</si>
  <si>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</si>
  <si>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</si>
  <si>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</si>
  <si>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</si>
  <si>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</si>
  <si>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</si>
  <si>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</si>
  <si>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</si>
  <si>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</si>
  <si>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</si>
  <si>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</si>
  <si>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</si>
  <si>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</si>
  <si>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</si>
  <si>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</si>
  <si>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</si>
  <si>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</si>
  <si>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</si>
  <si>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</si>
  <si>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</si>
  <si>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</si>
  <si>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</si>
  <si>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</si>
  <si>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</si>
  <si>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</si>
  <si>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</si>
  <si>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</si>
  <si>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</si>
  <si>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</si>
  <si>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</si>
  <si>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</si>
  <si>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</si>
  <si>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</si>
  <si>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</si>
  <si>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</si>
  <si>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</si>
  <si>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</si>
  <si>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</si>
  <si>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</si>
  <si>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</si>
  <si>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</si>
  <si>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</si>
  <si>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</si>
  <si>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</si>
  <si>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</si>
  <si>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</si>
  <si>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</si>
  <si>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</si>
  <si>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</si>
  <si>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</si>
  <si>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</si>
  <si>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</si>
  <si>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</si>
  <si>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</si>
  <si>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</si>
  <si>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</si>
  <si>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</si>
  <si>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</si>
  <si>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</si>
  <si>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</si>
  <si>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</si>
  <si>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</si>
  <si>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</si>
  <si>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</si>
  <si>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</si>
  <si>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</si>
  <si>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</si>
  <si>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</si>
  <si>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</si>
  <si>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</si>
  <si>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</si>
  <si>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</si>
  <si>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</si>
  <si>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</si>
  <si>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</si>
  <si>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</si>
  <si>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</si>
  <si>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</si>
  <si>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</si>
  <si>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</si>
  <si>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</si>
  <si>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</si>
  <si>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</si>
  <si>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</si>
  <si>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</si>
  <si>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</si>
  <si>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</si>
  <si>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</si>
  <si>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</si>
  <si>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</si>
  <si>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</si>
  <si>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</si>
  <si>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</si>
  <si>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</si>
  <si>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</si>
  <si>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</si>
  <si>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</si>
  <si>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</si>
  <si>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</si>
  <si>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</si>
  <si>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</si>
  <si>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</si>
  <si>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</si>
  <si>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</si>
  <si>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</si>
  <si>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</si>
  <si>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</si>
  <si>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</si>
  <si>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</si>
  <si>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</si>
  <si>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</si>
  <si>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</si>
  <si>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</si>
  <si>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</si>
  <si>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</si>
  <si>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</si>
  <si>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</si>
  <si>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</si>
  <si>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</si>
  <si>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</si>
  <si>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</si>
  <si>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</si>
  <si>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</si>
  <si>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</si>
  <si>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</si>
  <si>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</si>
  <si>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</si>
  <si>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</si>
  <si>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</si>
  <si>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</si>
  <si>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</si>
  <si>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</si>
  <si>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</si>
  <si>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</si>
  <si>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</si>
  <si>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</si>
  <si>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</si>
  <si>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</si>
  <si>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</si>
  <si>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</si>
  <si>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</si>
  <si>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</si>
  <si>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</si>
  <si>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</si>
  <si>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</si>
  <si>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</si>
  <si>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</si>
  <si>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</si>
  <si>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</si>
  <si>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</si>
  <si>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</si>
  <si>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</si>
  <si>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</si>
  <si>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</si>
  <si>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</si>
  <si>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</si>
  <si>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</si>
  <si>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</si>
  <si>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</si>
  <si>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</si>
  <si>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</si>
  <si>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</si>
  <si>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</si>
  <si>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</si>
  <si>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</si>
  <si>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</si>
  <si>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</si>
  <si>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</si>
  <si>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</si>
  <si>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</si>
  <si>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</si>
  <si>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</si>
  <si>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</si>
  <si>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</si>
  <si>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</si>
  <si>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</si>
  <si>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</si>
  <si>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</si>
  <si>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</si>
  <si>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</si>
  <si>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</si>
  <si>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</si>
  <si>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</si>
  <si>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</si>
  <si>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</si>
  <si>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</si>
  <si>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</si>
  <si>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</si>
  <si>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</si>
  <si>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</si>
  <si>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</si>
  <si>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</si>
  <si>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</si>
  <si>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</si>
  <si>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</si>
  <si>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</si>
  <si>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</si>
  <si>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</si>
  <si>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</si>
  <si>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</si>
  <si>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</si>
  <si>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</si>
  <si>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</si>
  <si>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</si>
  <si>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</si>
  <si>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</si>
  <si>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</si>
  <si>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</si>
  <si>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</si>
  <si>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</si>
  <si>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</si>
  <si>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</si>
  <si>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</si>
  <si>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</si>
  <si>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</si>
  <si>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</si>
  <si>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</si>
  <si>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</si>
  <si>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</si>
  <si>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</si>
  <si>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</si>
  <si>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</si>
  <si>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</si>
  <si>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</si>
  <si>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</si>
  <si>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</si>
  <si>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</si>
  <si>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</si>
  <si>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</si>
  <si>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</si>
  <si>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</si>
  <si>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</si>
  <si>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</si>
  <si>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</si>
  <si>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</si>
  <si>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</si>
  <si>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</si>
  <si>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</si>
  <si>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</si>
  <si>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</si>
  <si>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</si>
  <si>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</si>
  <si>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</si>
  <si>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</si>
  <si>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</si>
  <si>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</si>
  <si>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</si>
  <si>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</si>
  <si>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</si>
  <si>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</si>
  <si>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</si>
  <si>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</si>
  <si>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</si>
  <si>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</si>
  <si>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</si>
  <si>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</si>
  <si>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</si>
  <si>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</si>
  <si>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</si>
  <si>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</si>
  <si>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</si>
  <si>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</si>
  <si>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</si>
  <si>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</si>
  <si>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</si>
  <si>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</si>
  <si>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</si>
  <si>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</si>
  <si>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</si>
  <si>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</si>
  <si>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</si>
  <si>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</si>
  <si>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</si>
  <si>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</si>
  <si>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</si>
  <si>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</si>
  <si>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</si>
  <si>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</si>
  <si>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</si>
  <si>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</si>
  <si>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</si>
  <si>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</si>
  <si>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</si>
  <si>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</si>
  <si>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</si>
  <si>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</si>
  <si>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</si>
  <si>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</si>
  <si>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</si>
  <si>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</si>
  <si>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</si>
  <si>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</si>
  <si>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</si>
  <si>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</si>
  <si>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</si>
  <si>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</si>
  <si>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</si>
  <si>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</si>
  <si>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</si>
  <si>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</si>
  <si>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</si>
  <si>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</si>
  <si>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</si>
  <si>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</si>
  <si>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</si>
  <si>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</si>
  <si>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</si>
  <si>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</si>
  <si>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</si>
  <si>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</si>
  <si>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</si>
  <si>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</si>
  <si>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</si>
  <si>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</si>
  <si>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</si>
  <si>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</si>
  <si>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</si>
  <si>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</si>
  <si>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</si>
  <si>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</si>
  <si>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</si>
  <si>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</si>
  <si>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</si>
  <si>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</si>
  <si>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</si>
  <si>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</si>
  <si>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</si>
  <si>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</si>
  <si>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</si>
  <si>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</si>
  <si>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</si>
  <si>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</si>
  <si>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</si>
  <si>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</si>
  <si>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</si>
  <si>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</si>
  <si>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</si>
  <si>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</si>
  <si>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</si>
  <si>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</si>
  <si>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</si>
  <si>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</si>
  <si>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</si>
  <si>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</si>
  <si>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</si>
  <si>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</si>
  <si>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</si>
  <si>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</si>
  <si>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</si>
  <si>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</si>
  <si>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</si>
  <si>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</si>
  <si>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</si>
  <si>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</si>
  <si>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</si>
  <si>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</si>
  <si>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</si>
  <si>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</si>
  <si>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</si>
  <si>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</si>
  <si>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</si>
  <si>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</si>
  <si>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</si>
  <si>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</si>
  <si>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</si>
  <si>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</si>
  <si>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</si>
  <si>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</si>
  <si>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</si>
  <si>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</si>
  <si>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</si>
  <si>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</si>
  <si>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</si>
  <si>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</si>
  <si>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</si>
  <si>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</si>
  <si>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</si>
  <si>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</si>
  <si>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</si>
  <si>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</si>
  <si>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</si>
  <si>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</si>
  <si>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</si>
  <si>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</si>
  <si>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</si>
  <si>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</si>
  <si>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</si>
  <si>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</si>
  <si>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</si>
  <si>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</si>
  <si>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</si>
  <si>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</si>
  <si>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</si>
  <si>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</si>
  <si>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</si>
  <si>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</si>
  <si>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</si>
  <si>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</si>
  <si>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</si>
  <si>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</si>
  <si>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</si>
  <si>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</si>
  <si>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</si>
  <si>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</si>
  <si>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</si>
  <si>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</si>
  <si>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</si>
  <si>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</si>
  <si>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</si>
  <si>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</si>
  <si>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</si>
  <si>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</si>
  <si>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</si>
  <si>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</si>
  <si>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</si>
  <si>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</si>
  <si>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</si>
  <si>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</si>
  <si>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</si>
  <si>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</si>
  <si>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</si>
  <si>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</si>
  <si>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</si>
  <si>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</si>
  <si>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</si>
  <si>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</si>
  <si>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</si>
  <si>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</si>
  <si>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</si>
  <si>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</si>
  <si>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</si>
  <si>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</si>
  <si>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</si>
  <si>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</si>
  <si>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</si>
  <si>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</si>
  <si>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</si>
  <si>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</si>
  <si>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</si>
  <si>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</si>
  <si>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</si>
  <si>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</si>
  <si>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</si>
  <si>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</si>
  <si>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</si>
  <si>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</si>
  <si>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</si>
  <si>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</si>
  <si>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</si>
  <si>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</si>
  <si>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</si>
  <si>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</si>
  <si>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</si>
  <si>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</si>
  <si>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</si>
  <si>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</si>
  <si>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</si>
  <si>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</si>
  <si>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</si>
  <si>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</si>
  <si>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</si>
  <si>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</si>
  <si>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</si>
  <si>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</si>
  <si>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</si>
  <si>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</si>
  <si>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</si>
  <si>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</si>
  <si>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</si>
  <si>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</si>
  <si>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</si>
  <si>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</si>
  <si>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</si>
  <si>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</si>
  <si>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</si>
  <si>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</si>
  <si>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</si>
  <si>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</si>
  <si>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</si>
  <si>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</si>
  <si>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</si>
  <si>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</si>
  <si>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</si>
  <si>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</si>
  <si>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</si>
  <si>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</si>
  <si>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</si>
  <si>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</si>
  <si>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</si>
  <si>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</si>
  <si>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</si>
  <si>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</si>
  <si>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</si>
  <si>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</si>
  <si>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</si>
  <si>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</si>
  <si>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</si>
  <si>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</si>
  <si>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</si>
  <si>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</si>
  <si>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</si>
  <si>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</si>
  <si>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</si>
  <si>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</si>
  <si>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</si>
  <si>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</si>
  <si>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</si>
  <si>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</si>
  <si>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</si>
  <si>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</si>
  <si>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</si>
  <si>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</si>
  <si>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</si>
  <si>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</si>
  <si>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</si>
  <si>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</si>
  <si>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</si>
  <si>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</si>
  <si>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</si>
  <si>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</si>
  <si>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</si>
  <si>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</si>
  <si>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</si>
  <si>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</si>
  <si>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</si>
  <si>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</si>
  <si>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</si>
  <si>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</si>
  <si>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</si>
  <si>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</si>
  <si>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</si>
  <si>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</si>
  <si>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</si>
  <si>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</si>
  <si>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</si>
  <si>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</si>
  <si>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</si>
  <si>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</si>
  <si>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</si>
  <si>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</si>
  <si>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</si>
  <si>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</si>
  <si>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</si>
  <si>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</si>
  <si>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</si>
  <si>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</si>
  <si>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</si>
  <si>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</si>
  <si>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</si>
  <si>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</si>
  <si>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</si>
  <si>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</si>
  <si>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</si>
  <si>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</si>
  <si>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</si>
  <si>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</si>
  <si>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</si>
  <si>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</si>
  <si>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</si>
  <si>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</si>
  <si>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</si>
  <si>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</si>
  <si>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</si>
  <si>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</si>
  <si>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</si>
  <si>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</si>
  <si>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</si>
  <si>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</si>
  <si>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</si>
  <si>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</si>
  <si>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</si>
  <si>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</si>
  <si>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</si>
  <si>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</si>
  <si>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</si>
  <si>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</si>
  <si>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</si>
  <si>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</si>
  <si>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</si>
  <si>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</si>
  <si>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</si>
  <si>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</si>
  <si>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</si>
  <si>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</si>
  <si>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</si>
  <si>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</si>
  <si>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</si>
  <si>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</si>
  <si>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</si>
  <si>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</si>
  <si>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</si>
  <si>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</si>
  <si>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</si>
  <si>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</si>
  <si>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</si>
  <si>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</si>
  <si>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</si>
  <si>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</si>
  <si>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</si>
  <si>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</si>
  <si>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</si>
  <si>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</si>
  <si>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</si>
  <si>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</si>
  <si>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</si>
  <si>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</si>
  <si>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</si>
  <si>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</si>
  <si>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</si>
  <si>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</si>
  <si>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</si>
  <si>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</si>
  <si>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</si>
  <si>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</si>
  <si>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</si>
  <si>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</si>
  <si>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</si>
  <si>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</si>
  <si>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</si>
  <si>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</si>
  <si>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</si>
  <si>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</si>
  <si>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</si>
  <si>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</si>
  <si>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</si>
  <si>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</si>
  <si>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</si>
  <si>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</si>
  <si>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</si>
  <si>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</si>
  <si>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</si>
  <si>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</si>
  <si>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</si>
  <si>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</si>
  <si>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</si>
  <si>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</si>
  <si>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</si>
  <si>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</si>
  <si>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</si>
  <si>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</si>
  <si>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</si>
  <si>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</si>
  <si>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</si>
  <si>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</si>
  <si>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</si>
  <si>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</si>
  <si>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</si>
  <si>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</si>
  <si>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</si>
  <si>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</si>
  <si>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</si>
  <si>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</si>
  <si>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</si>
  <si>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</si>
  <si>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</si>
  <si>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</si>
  <si>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</si>
  <si>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</si>
  <si>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</si>
  <si>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</si>
  <si>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</si>
  <si>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</si>
  <si>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</si>
  <si>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</si>
  <si>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</si>
  <si>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</si>
  <si>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</si>
  <si>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</si>
  <si>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</si>
  <si>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</si>
  <si>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</si>
  <si>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</si>
  <si>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</si>
  <si>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</si>
  <si>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</si>
  <si>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</si>
  <si>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</si>
  <si>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</si>
  <si>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</si>
  <si>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</si>
  <si>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</si>
  <si>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</si>
  <si>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</si>
  <si>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</si>
  <si>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</si>
  <si>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</si>
  <si>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</si>
  <si>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</si>
  <si>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</si>
  <si>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</si>
  <si>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</si>
  <si>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</si>
  <si>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</si>
  <si>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</si>
  <si>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</si>
  <si>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</si>
  <si>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</si>
  <si>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</si>
  <si>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</si>
  <si>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</si>
  <si>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</si>
  <si>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</si>
  <si>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</si>
  <si>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</si>
  <si>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</si>
  <si>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</si>
  <si>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</si>
  <si>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</si>
  <si>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</si>
  <si>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</si>
  <si>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</si>
  <si>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</si>
  <si>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</si>
  <si>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</si>
  <si>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</si>
  <si>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</si>
  <si>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</si>
  <si>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</si>
  <si>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</si>
  <si>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</si>
  <si>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</si>
  <si>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</si>
  <si>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</si>
  <si>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</si>
  <si>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</si>
  <si>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</si>
  <si>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</si>
  <si>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</si>
  <si>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</si>
  <si>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</si>
  <si>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</si>
  <si>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</si>
  <si>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</si>
  <si>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</si>
  <si>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</si>
  <si>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</si>
  <si>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</si>
  <si>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</si>
  <si>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</si>
  <si>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</si>
  <si>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</si>
  <si>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</si>
  <si>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</si>
  <si>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</si>
  <si>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</si>
  <si>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</si>
  <si>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</si>
  <si>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</si>
  <si>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</si>
  <si>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</si>
  <si>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</si>
  <si>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</si>
  <si>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</si>
  <si>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</si>
  <si>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</si>
  <si>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</si>
  <si>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</si>
  <si>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</si>
  <si>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</si>
  <si>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</si>
  <si>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</si>
  <si>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</si>
  <si>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</si>
  <si>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</si>
  <si>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</si>
  <si>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</si>
  <si>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</si>
  <si>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</si>
  <si>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</si>
  <si>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</si>
  <si>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</si>
  <si>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</si>
  <si>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</si>
  <si>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</si>
  <si>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</si>
  <si>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</si>
  <si>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</si>
  <si>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</si>
  <si>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</si>
  <si>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</si>
  <si>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</si>
  <si>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</si>
  <si>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</si>
  <si>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</si>
  <si>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</si>
  <si>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</si>
  <si>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</si>
  <si>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</si>
  <si>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</si>
  <si>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</si>
  <si>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</si>
  <si>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</si>
  <si>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</si>
  <si>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</si>
  <si>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</si>
  <si>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</si>
  <si>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</si>
  <si>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</si>
  <si>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</si>
  <si>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</si>
  <si>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</si>
  <si>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</si>
  <si>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</si>
  <si>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</si>
  <si>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</si>
  <si>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</si>
  <si>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</si>
  <si>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</si>
  <si>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</si>
  <si>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</si>
  <si>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</si>
  <si>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</si>
  <si>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</si>
  <si>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</si>
  <si>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</si>
  <si>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</si>
  <si>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</si>
  <si>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</si>
  <si>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</si>
  <si>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</si>
  <si>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</si>
  <si>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</si>
  <si>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</si>
  <si>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</si>
  <si>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</si>
  <si>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</si>
  <si>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</si>
  <si>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</si>
  <si>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</si>
  <si>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</si>
  <si>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</si>
  <si>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</si>
  <si>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</si>
  <si>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</si>
  <si>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</si>
  <si>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</si>
  <si>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</si>
  <si>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</si>
  <si>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</si>
  <si>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</si>
  <si>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</si>
  <si>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</si>
  <si>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</si>
  <si>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</si>
  <si>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</si>
  <si>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</si>
  <si>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</si>
  <si>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</si>
  <si>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</si>
  <si>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</si>
  <si>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</si>
  <si>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</si>
  <si>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</si>
  <si>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</si>
  <si>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</si>
  <si>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</si>
  <si>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</si>
  <si>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</si>
  <si>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</si>
  <si>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</si>
  <si>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</si>
  <si>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</si>
  <si>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</si>
  <si>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</si>
  <si>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</si>
  <si>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</si>
  <si>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</si>
  <si>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</si>
  <si>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</si>
  <si>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</si>
  <si>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</si>
  <si>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</si>
  <si>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</si>
  <si>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</si>
  <si>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</si>
  <si>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</si>
  <si>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</si>
  <si>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</si>
  <si>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</si>
  <si>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</si>
  <si>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</si>
  <si>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</si>
  <si>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</si>
  <si>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</si>
  <si>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</si>
  <si>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</si>
  <si>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</si>
  <si>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</si>
  <si>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</si>
  <si>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</si>
  <si>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</si>
  <si>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</si>
  <si>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</si>
  <si>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</si>
  <si>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</si>
  <si>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</si>
  <si>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</si>
  <si>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</si>
  <si>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</si>
  <si>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</si>
  <si>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</si>
  <si>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</si>
  <si>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</si>
  <si>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</si>
  <si>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</si>
  <si>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</si>
  <si>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</si>
  <si>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</si>
  <si>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</si>
  <si>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</si>
  <si>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</si>
  <si>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</si>
  <si>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</si>
  <si>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</si>
  <si>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</si>
  <si>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</si>
  <si>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</si>
  <si>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</si>
  <si>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</si>
  <si>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</si>
  <si>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</si>
  <si>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</si>
  <si>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</si>
  <si>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</si>
  <si>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</si>
  <si>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</si>
  <si>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</si>
  <si>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</si>
  <si>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</si>
  <si>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</si>
  <si>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</si>
  <si>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</si>
  <si>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</si>
  <si>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</si>
  <si>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</si>
  <si>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</si>
  <si>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</si>
  <si>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</si>
  <si>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</si>
  <si>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</si>
  <si>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</si>
  <si>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</si>
  <si>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</si>
  <si>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</si>
  <si>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</si>
  <si>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</si>
  <si>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</si>
  <si>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</si>
  <si>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</si>
  <si>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</si>
  <si>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</si>
  <si>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</si>
  <si>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</si>
  <si>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</si>
  <si>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</si>
  <si>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</si>
  <si>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</si>
  <si>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</si>
  <si>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</si>
  <si>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</si>
  <si>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</si>
  <si>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</si>
  <si>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</si>
  <si>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</si>
  <si>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</si>
  <si>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</si>
  <si>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</si>
  <si>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</si>
  <si>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</si>
  <si>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</si>
  <si>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</si>
  <si>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</si>
  <si>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</si>
  <si>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</si>
  <si>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</si>
  <si>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</si>
  <si>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</si>
  <si>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</si>
  <si>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</si>
  <si>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</si>
  <si>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</si>
  <si>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</si>
  <si>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</si>
  <si>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</si>
  <si>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</si>
  <si>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</si>
  <si>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</si>
  <si>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</si>
  <si>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</si>
  <si>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</si>
  <si>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</si>
  <si>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</si>
  <si>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</si>
  <si>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</si>
  <si>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</si>
  <si>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</si>
  <si>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</si>
  <si>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</si>
  <si>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</si>
  <si>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</si>
  <si>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</si>
  <si>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</si>
  <si>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</si>
  <si>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</si>
  <si>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</si>
  <si>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</si>
  <si>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</si>
  <si>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</si>
  <si>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</si>
  <si>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</si>
  <si>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</si>
  <si>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</si>
  <si>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</si>
  <si>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</si>
  <si>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</si>
  <si>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</si>
  <si>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</si>
  <si>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</si>
  <si>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</si>
  <si>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</si>
  <si>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</si>
  <si>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</si>
  <si>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</si>
  <si>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</si>
  <si>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</si>
  <si>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</si>
  <si>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</si>
  <si>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</si>
  <si>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</si>
  <si>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</si>
  <si>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</si>
  <si>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</si>
  <si>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</si>
  <si>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</si>
  <si>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</si>
  <si>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</si>
  <si>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</si>
  <si>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</si>
  <si>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</si>
  <si>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</si>
  <si>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</si>
  <si>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</si>
  <si>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</si>
  <si>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</si>
  <si>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</si>
  <si>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</si>
  <si>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</si>
  <si>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</si>
  <si>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</si>
  <si>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</si>
  <si>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</si>
  <si>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</si>
  <si>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</si>
  <si>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</si>
  <si>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</si>
  <si>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</si>
  <si>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</si>
  <si>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</si>
  <si>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</si>
  <si>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</si>
  <si>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</si>
  <si>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</si>
  <si>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</si>
  <si>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</si>
  <si>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</si>
  <si>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</si>
  <si>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</si>
  <si>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</si>
  <si>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</si>
  <si>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</si>
  <si>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</si>
  <si>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</si>
  <si>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</si>
  <si>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</si>
  <si>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</si>
  <si>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</si>
  <si>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</si>
  <si>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</si>
  <si>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</si>
  <si>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</si>
  <si>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</si>
  <si>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</si>
  <si>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</si>
  <si>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</si>
  <si>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</si>
  <si>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</si>
  <si>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</si>
  <si>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</si>
  <si>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</si>
  <si>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</si>
  <si>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</si>
  <si>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</si>
  <si>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</si>
  <si>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</si>
  <si>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</si>
  <si>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</si>
  <si>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</si>
  <si>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</si>
  <si>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</si>
  <si>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</si>
  <si>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</si>
  <si>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</si>
  <si>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</si>
  <si>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</si>
  <si>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</si>
  <si>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</si>
  <si>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</si>
  <si>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</si>
  <si>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</si>
  <si>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</si>
  <si>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</si>
  <si>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</si>
  <si>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</si>
  <si>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</si>
  <si>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</si>
  <si>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</si>
  <si>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</si>
  <si>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</si>
  <si>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</si>
  <si>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</si>
  <si>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</si>
  <si>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</si>
  <si>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</si>
  <si>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</si>
  <si>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</si>
  <si>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</si>
  <si>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</si>
  <si>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</si>
  <si>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</si>
  <si>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</si>
  <si>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</si>
  <si>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</si>
  <si>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</si>
  <si>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</si>
  <si>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</si>
  <si>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</si>
  <si>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</si>
  <si>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</si>
  <si>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</si>
  <si>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</si>
  <si>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</si>
  <si>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</si>
  <si>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</si>
  <si>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</si>
  <si>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</si>
  <si>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</si>
  <si>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</si>
  <si>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</si>
  <si>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</si>
  <si>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</si>
  <si>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</si>
  <si>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</si>
  <si>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</si>
  <si>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</si>
  <si>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</si>
  <si>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</si>
  <si>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</si>
  <si>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</si>
  <si>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</si>
  <si>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</si>
  <si>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</si>
  <si>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</si>
  <si>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</si>
  <si>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</si>
  <si>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</si>
  <si>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</si>
  <si>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</si>
  <si>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</si>
  <si>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</si>
  <si>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</si>
  <si>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</si>
  <si>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</si>
  <si>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</si>
  <si>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</si>
  <si>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</si>
  <si>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</si>
  <si>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</si>
  <si>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</si>
  <si>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</si>
  <si>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</si>
  <si>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</si>
  <si>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</si>
  <si>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</si>
  <si>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</si>
  <si>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</si>
  <si>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</si>
  <si>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</si>
  <si>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</si>
  <si>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</si>
  <si>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</si>
  <si>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</si>
  <si>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</si>
  <si>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</si>
  <si>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</si>
  <si>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</si>
  <si>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</si>
  <si>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</si>
  <si>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</si>
  <si>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</si>
  <si>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</si>
  <si>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</si>
  <si>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</si>
  <si>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</si>
  <si>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</si>
  <si>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</si>
  <si>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</si>
  <si>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</si>
  <si>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</si>
  <si>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</si>
  <si>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</si>
  <si>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</si>
  <si>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</si>
  <si>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</si>
  <si>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</si>
  <si>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</si>
  <si>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</si>
  <si>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</si>
  <si>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</si>
  <si>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</si>
  <si>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</si>
  <si>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</si>
  <si>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</si>
  <si>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</si>
  <si>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</si>
  <si>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</si>
  <si>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</si>
  <si>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</si>
  <si>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</si>
  <si>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</si>
  <si>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</si>
  <si>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</si>
  <si>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</si>
  <si>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</si>
  <si>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</si>
  <si>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</si>
  <si>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</si>
  <si>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</si>
  <si>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</si>
  <si>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</si>
  <si>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</si>
  <si>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</si>
  <si>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</si>
  <si>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</si>
  <si>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</si>
  <si>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</si>
  <si>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</si>
  <si>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</si>
  <si>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</si>
  <si>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</si>
  <si>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</si>
  <si>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</si>
  <si>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</si>
  <si>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</si>
  <si>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</si>
  <si>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</si>
  <si>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</si>
  <si>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</si>
  <si>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</si>
  <si>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</si>
  <si>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</si>
  <si>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</si>
  <si>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</si>
  <si>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</si>
  <si>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</si>
  <si>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</si>
  <si>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</si>
  <si>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</si>
  <si>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</si>
  <si>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</si>
  <si>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</si>
  <si>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</si>
  <si>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</si>
  <si>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</si>
  <si>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</si>
  <si>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</si>
  <si>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</si>
  <si>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</si>
  <si>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</si>
  <si>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</si>
  <si>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</si>
  <si>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</si>
  <si>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</si>
  <si>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</si>
  <si>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</si>
  <si>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</si>
  <si>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</si>
  <si>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</si>
  <si>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</si>
  <si>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</si>
  <si>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</si>
  <si>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</si>
  <si>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</si>
  <si>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</si>
  <si>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</si>
  <si>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</si>
  <si>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</si>
  <si>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</si>
  <si>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</si>
  <si>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</si>
  <si>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</si>
  <si>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</si>
  <si>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</si>
  <si>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</si>
  <si>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</si>
  <si>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</si>
  <si>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</si>
  <si>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</si>
  <si>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</si>
  <si>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</si>
  <si>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</si>
  <si>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</si>
  <si>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</si>
  <si>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</si>
  <si>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</si>
  <si>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</si>
  <si>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</si>
  <si>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</si>
  <si>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</si>
  <si>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</si>
  <si>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</si>
  <si>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</si>
  <si>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</si>
  <si>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</si>
  <si>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</si>
  <si>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</si>
  <si>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</si>
  <si>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</si>
  <si>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</si>
  <si>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</si>
  <si>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</si>
  <si>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</si>
  <si>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</si>
  <si>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</si>
  <si>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</si>
  <si>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</si>
  <si>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</si>
  <si>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</si>
  <si>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</si>
  <si>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</si>
  <si>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</si>
  <si>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</si>
  <si>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</si>
  <si>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</si>
  <si>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</si>
  <si>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</si>
  <si>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</si>
  <si>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</si>
  <si>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</si>
  <si>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</si>
  <si>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</si>
  <si>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</si>
  <si>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</si>
  <si>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</si>
  <si>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</si>
  <si>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</si>
  <si>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</si>
  <si>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</si>
  <si>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</si>
  <si>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</si>
  <si>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</si>
  <si>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</si>
  <si>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</si>
  <si>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</si>
  <si>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</si>
  <si>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</si>
  <si>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</si>
  <si>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</si>
  <si>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</si>
  <si>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</si>
  <si>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</si>
  <si>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</si>
  <si>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</si>
  <si>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</si>
  <si>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</si>
  <si>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</si>
  <si>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</si>
  <si>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</si>
  <si>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</si>
  <si>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</si>
  <si>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</si>
  <si>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</si>
  <si>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</si>
  <si>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</si>
  <si>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</si>
  <si>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</si>
  <si>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</si>
  <si>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</si>
  <si>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</si>
  <si>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</si>
  <si>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</si>
  <si>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</si>
  <si>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</si>
  <si>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</si>
  <si>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</si>
  <si>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</si>
  <si>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</si>
  <si>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</si>
  <si>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</si>
  <si>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</si>
  <si>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</si>
  <si>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</si>
  <si>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</si>
  <si>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</si>
  <si>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</si>
  <si>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</si>
  <si>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</si>
  <si>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</si>
  <si>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</si>
  <si>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</si>
  <si>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</si>
  <si>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</si>
  <si>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</si>
  <si>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</si>
  <si>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</si>
  <si>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</si>
  <si>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</si>
  <si>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</si>
  <si>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</si>
  <si>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</si>
  <si>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</si>
  <si>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</si>
  <si>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</si>
  <si>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</si>
  <si>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</si>
  <si>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</si>
  <si>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</si>
  <si>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</si>
  <si>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</si>
  <si>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</si>
  <si>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</si>
  <si>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</si>
  <si>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</si>
  <si>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</si>
  <si>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</si>
  <si>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</si>
  <si>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</si>
  <si>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</si>
  <si>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</si>
  <si>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</si>
  <si>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</si>
  <si>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</si>
  <si>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</si>
  <si>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</si>
  <si>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</si>
  <si>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</si>
  <si>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</si>
  <si>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</si>
  <si>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</si>
  <si>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</si>
  <si>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</si>
  <si>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</si>
  <si>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</si>
  <si>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</si>
  <si>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</si>
  <si>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</si>
  <si>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</si>
  <si>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</si>
  <si>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</si>
  <si>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</si>
  <si>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</si>
  <si>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</si>
  <si>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</si>
  <si>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</si>
  <si>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</si>
  <si>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</si>
  <si>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</si>
  <si>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</si>
  <si>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</si>
  <si>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</si>
  <si>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</si>
  <si>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</si>
  <si>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</si>
  <si>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</si>
  <si>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</si>
  <si>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</si>
  <si>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</si>
  <si>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</si>
  <si>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</si>
  <si>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</si>
  <si>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</si>
  <si>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</si>
  <si>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</si>
  <si>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</si>
  <si>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</si>
  <si>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</si>
  <si>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</si>
  <si>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</si>
  <si>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</si>
  <si>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</si>
  <si>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</si>
  <si>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</si>
  <si>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</si>
  <si>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</si>
  <si>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</si>
  <si>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</si>
  <si>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</si>
  <si>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</si>
  <si>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</si>
  <si>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</si>
  <si>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</si>
  <si>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</si>
  <si>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</si>
  <si>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</si>
  <si>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</si>
  <si>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</si>
  <si>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</si>
  <si>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</si>
  <si>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</si>
  <si>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</si>
  <si>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</si>
  <si>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</si>
  <si>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</si>
  <si>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</si>
  <si>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</si>
  <si>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</si>
  <si>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</si>
  <si>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</si>
  <si>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</si>
  <si>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</si>
  <si>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</si>
  <si>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</si>
  <si>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</si>
  <si>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</si>
  <si>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</si>
  <si>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</si>
  <si>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</si>
  <si>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</si>
  <si>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</si>
  <si>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</si>
  <si>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</si>
  <si>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</si>
  <si>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</si>
  <si>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</si>
  <si>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</si>
  <si>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</si>
  <si>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</si>
  <si>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</si>
  <si>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</si>
  <si>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</si>
  <si>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</si>
  <si>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</si>
  <si>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</si>
  <si>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</si>
  <si>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</si>
  <si>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</si>
  <si>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</si>
  <si>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</si>
  <si>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</si>
  <si>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</si>
  <si>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</si>
  <si>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</si>
  <si>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</si>
  <si>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</si>
  <si>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</si>
  <si>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</si>
  <si>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</si>
  <si>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</si>
  <si>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</si>
  <si>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</si>
  <si>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</si>
  <si>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</si>
  <si>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</si>
  <si>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</si>
  <si>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</si>
  <si>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</si>
  <si>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</si>
  <si>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</si>
  <si>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</si>
  <si>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</si>
  <si>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</si>
  <si>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</si>
  <si>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</si>
  <si>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</si>
  <si>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</si>
  <si>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</si>
  <si>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</si>
  <si>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</si>
  <si>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</si>
  <si>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</si>
  <si>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</si>
  <si>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</si>
  <si>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</si>
  <si>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</si>
  <si>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</si>
  <si>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</si>
  <si>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</si>
  <si>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</si>
  <si>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</si>
  <si>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</si>
  <si>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</si>
  <si>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</si>
  <si>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</si>
  <si>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</si>
  <si>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</si>
  <si>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</si>
  <si>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</si>
  <si>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</si>
  <si>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</si>
  <si>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</si>
  <si>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</si>
  <si>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</si>
  <si>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</si>
  <si>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</si>
  <si>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</si>
  <si>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</si>
  <si>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</si>
  <si>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</si>
  <si>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</si>
  <si>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</si>
  <si>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</si>
  <si>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</si>
  <si>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</si>
  <si>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</si>
  <si>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</si>
  <si>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</si>
  <si>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</si>
  <si>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</si>
  <si>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</si>
  <si>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</si>
  <si>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</si>
  <si>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</si>
  <si>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</si>
  <si>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</si>
  <si>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</si>
  <si>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</si>
  <si>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</si>
  <si>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</si>
  <si>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</si>
  <si>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</si>
  <si>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</si>
  <si>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</si>
  <si>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</si>
  <si>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</si>
  <si>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</si>
  <si>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</si>
  <si>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</si>
  <si>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</si>
  <si>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</si>
  <si>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</si>
  <si>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</si>
  <si>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</si>
  <si>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</si>
  <si>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</si>
  <si>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</si>
  <si>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</si>
  <si>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</si>
  <si>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</si>
  <si>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</si>
  <si>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</si>
  <si>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</si>
  <si>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</si>
  <si>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</si>
  <si>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</si>
  <si>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</si>
  <si>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</si>
  <si>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</si>
  <si>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</si>
  <si>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</si>
  <si>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</si>
  <si>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</si>
  <si>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</si>
  <si>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</si>
  <si>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</si>
  <si>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</si>
  <si>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</si>
  <si>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</si>
  <si>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</si>
  <si>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</si>
  <si>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</si>
  <si>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</si>
  <si>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</si>
  <si>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</si>
  <si>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</si>
  <si>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</si>
  <si>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</si>
  <si>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</si>
  <si>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</si>
  <si>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</si>
  <si>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</si>
  <si>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</si>
  <si>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</si>
  <si>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</si>
  <si>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</si>
  <si>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</si>
  <si>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</si>
  <si>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</si>
  <si>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</si>
  <si>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</si>
  <si>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</si>
  <si>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</si>
  <si>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</si>
  <si>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</si>
  <si>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</si>
  <si>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</si>
  <si>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</si>
  <si>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</si>
  <si>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</si>
  <si>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</si>
  <si>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</si>
  <si>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</si>
  <si>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</si>
  <si>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</si>
  <si>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</si>
  <si>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</si>
  <si>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</si>
  <si>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</si>
  <si>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</si>
  <si>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</si>
  <si>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</si>
  <si>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</si>
  <si>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</si>
  <si>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</si>
  <si>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</si>
  <si>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</si>
  <si>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</si>
  <si>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</si>
  <si>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</si>
  <si>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</si>
  <si>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</si>
  <si>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</si>
  <si>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</si>
  <si>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</si>
  <si>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</si>
  <si>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</si>
  <si>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</si>
  <si>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</si>
  <si>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</si>
  <si>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</si>
  <si>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</si>
  <si>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</si>
  <si>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</si>
  <si>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</si>
  <si>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</si>
  <si>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</si>
  <si>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</si>
  <si>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</si>
  <si>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</si>
  <si>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</si>
  <si>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</si>
  <si>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</si>
  <si>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</si>
  <si>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</si>
  <si>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</si>
  <si>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</si>
  <si>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</si>
  <si>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</si>
  <si>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</si>
  <si>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</si>
  <si>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</si>
  <si>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</si>
  <si>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</si>
  <si>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</si>
  <si>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</si>
  <si>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</si>
  <si>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</si>
  <si>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</si>
  <si>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</si>
  <si>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</si>
  <si>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</si>
  <si>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</si>
  <si>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</si>
  <si>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</si>
  <si>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</si>
  <si>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</si>
  <si>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</si>
  <si>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</si>
  <si>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</si>
  <si>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</si>
  <si>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</si>
  <si>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</si>
  <si>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</si>
  <si>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</si>
  <si>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</si>
  <si>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</si>
  <si>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</si>
  <si>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</si>
  <si>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</si>
  <si>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</si>
  <si>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</si>
  <si>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</si>
  <si>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</si>
  <si>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</si>
  <si>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</si>
  <si>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</si>
  <si>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</si>
  <si>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</si>
  <si>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</si>
  <si>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</si>
  <si>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</si>
  <si>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</si>
  <si>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</si>
  <si>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</si>
  <si>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</si>
  <si>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</si>
  <si>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</si>
  <si>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</si>
  <si>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</si>
  <si>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</si>
  <si>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</si>
  <si>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</si>
  <si>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</si>
  <si>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</si>
  <si>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</si>
  <si>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</si>
  <si>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</si>
  <si>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</si>
  <si>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</si>
  <si>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</si>
  <si>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</si>
  <si>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</si>
  <si>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</si>
  <si>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</si>
  <si>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</si>
  <si>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</si>
  <si>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</si>
  <si>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</si>
  <si>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</si>
  <si>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</si>
  <si>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</si>
  <si>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</si>
  <si>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</si>
  <si>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</si>
  <si>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</si>
  <si>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</si>
  <si>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</si>
  <si>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</si>
  <si>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</si>
  <si>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</si>
  <si>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</si>
  <si>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</si>
  <si>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</si>
  <si>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</si>
  <si>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</si>
  <si>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</si>
  <si>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</si>
  <si>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</si>
  <si>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</si>
  <si>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</si>
  <si>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</si>
  <si>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</si>
  <si>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</si>
  <si>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</si>
  <si>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</si>
  <si>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</si>
  <si>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</si>
  <si>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</si>
  <si>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</si>
  <si>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</si>
  <si>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</si>
  <si>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</si>
  <si>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</si>
  <si>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</si>
  <si>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</si>
  <si>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</si>
  <si>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</si>
  <si>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</si>
  <si>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</si>
  <si>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</si>
  <si>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</si>
  <si>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</si>
  <si>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</si>
  <si>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</si>
  <si>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</si>
  <si>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</si>
  <si>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</si>
  <si>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</si>
  <si>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</si>
  <si>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</si>
  <si>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</si>
  <si>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</si>
  <si>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</si>
  <si>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</si>
  <si>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</si>
  <si>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</si>
  <si>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</si>
  <si>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</si>
  <si>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</si>
  <si>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</si>
  <si>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</si>
  <si>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</si>
  <si>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</si>
  <si>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</si>
  <si>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</si>
  <si>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</si>
  <si>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</si>
  <si>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</si>
  <si>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</si>
  <si>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</si>
  <si>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</si>
  <si>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</si>
  <si>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</si>
  <si>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</si>
  <si>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</si>
  <si>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</si>
  <si>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</si>
  <si>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</si>
  <si>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</si>
  <si>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</si>
  <si>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</si>
  <si>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</si>
  <si>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</si>
  <si>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</si>
  <si>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</si>
  <si>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</si>
  <si>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</si>
  <si>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</si>
  <si>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</si>
  <si>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</si>
  <si>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</si>
  <si>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</si>
  <si>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</si>
  <si>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</si>
  <si>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</si>
  <si>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</si>
  <si>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</si>
  <si>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</si>
  <si>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</si>
  <si>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</si>
  <si>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</si>
  <si>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</si>
  <si>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</si>
  <si>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</si>
  <si>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</si>
  <si>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</si>
  <si>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</si>
  <si>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</si>
  <si>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</si>
  <si>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</si>
  <si>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</si>
  <si>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</si>
  <si>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</si>
  <si>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</si>
  <si>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</si>
  <si>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</si>
  <si>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</si>
  <si>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</si>
  <si>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</si>
  <si>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</si>
  <si>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</si>
  <si>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</si>
  <si>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</si>
  <si>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</si>
  <si>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</si>
  <si>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</si>
  <si>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</si>
  <si>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</si>
  <si>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</si>
  <si>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</si>
  <si>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</si>
  <si>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</si>
  <si>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</si>
  <si>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</si>
  <si>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</si>
  <si>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</si>
  <si>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</si>
  <si>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</si>
  <si>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</si>
  <si>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</si>
  <si>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</si>
  <si>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</si>
  <si>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</si>
  <si>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</si>
  <si>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</si>
  <si>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</si>
  <si>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</si>
  <si>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</si>
  <si>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</si>
  <si>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</si>
  <si>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</si>
  <si>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</si>
  <si>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</si>
  <si>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</si>
  <si>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</si>
  <si>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</si>
  <si>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</si>
  <si>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</si>
  <si>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</si>
  <si>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</si>
  <si>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</si>
  <si>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</si>
  <si>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</si>
  <si>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</si>
  <si>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</si>
  <si>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</si>
  <si>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</si>
  <si>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</si>
  <si>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</si>
  <si>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</si>
  <si>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</si>
  <si>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</si>
  <si>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</si>
  <si>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</si>
  <si>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</si>
  <si>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</si>
  <si>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</si>
  <si>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</si>
  <si>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</si>
  <si>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</si>
  <si>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</si>
  <si>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</si>
  <si>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</si>
  <si>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</si>
  <si>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</si>
  <si>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</si>
  <si>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</si>
  <si>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</si>
  <si>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</si>
  <si>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</si>
  <si>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</si>
  <si>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</si>
  <si>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</si>
  <si>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</si>
  <si>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</si>
  <si>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</si>
  <si>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</si>
  <si>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</si>
  <si>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</si>
  <si>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</si>
  <si>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</si>
  <si>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</si>
  <si>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</si>
  <si>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</si>
  <si>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</si>
  <si>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</si>
  <si>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</si>
  <si>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</si>
  <si>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</si>
  <si>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</si>
  <si>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</si>
  <si>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</si>
  <si>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</si>
  <si>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</si>
  <si>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</si>
  <si>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</si>
  <si>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</si>
  <si>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</si>
  <si>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</si>
  <si>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</si>
  <si>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</si>
  <si>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</si>
  <si>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</si>
  <si>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</si>
  <si>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</si>
  <si>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</si>
  <si>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</si>
  <si>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</si>
  <si>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</si>
  <si>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</si>
  <si>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</si>
  <si>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</si>
  <si>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</si>
  <si>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</si>
  <si>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</si>
  <si>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</si>
  <si>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</si>
  <si>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</si>
  <si>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</si>
  <si>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</si>
  <si>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</si>
  <si>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</si>
  <si>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</si>
  <si>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</si>
  <si>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</si>
  <si>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</si>
  <si>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</si>
  <si>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</si>
  <si>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</si>
  <si>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</si>
  <si>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</si>
  <si>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</si>
  <si>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</si>
  <si>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</si>
  <si>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</si>
  <si>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</si>
  <si>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</si>
  <si>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</si>
  <si>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</si>
  <si>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</si>
  <si>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</si>
  <si>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</si>
  <si>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</si>
  <si>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</si>
  <si>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</si>
  <si>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</si>
  <si>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</si>
  <si>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</si>
  <si>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</si>
  <si>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</si>
  <si>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</si>
  <si>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</si>
  <si>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</si>
  <si>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</si>
  <si>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</si>
  <si>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</si>
  <si>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</si>
  <si>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</si>
  <si>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</si>
  <si>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</si>
  <si>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</si>
  <si>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</si>
  <si>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</si>
  <si>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</si>
  <si>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</si>
  <si>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</si>
  <si>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</si>
  <si>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</si>
  <si>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</si>
  <si>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</si>
  <si>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</si>
  <si>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</si>
  <si>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</si>
  <si>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</si>
  <si>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</si>
  <si>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</si>
  <si>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</si>
  <si>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</si>
  <si>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</si>
  <si>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</si>
  <si>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</si>
  <si>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</si>
  <si>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</si>
  <si>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</si>
  <si>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</si>
  <si>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</si>
  <si>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</si>
  <si>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</si>
  <si>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</si>
  <si>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</si>
  <si>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</si>
  <si>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</si>
  <si>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</si>
  <si>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</si>
  <si>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</si>
  <si>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</si>
  <si>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</si>
  <si>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</si>
  <si>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</si>
  <si>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</si>
  <si>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</si>
  <si>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</si>
  <si>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</si>
  <si>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</si>
  <si>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</si>
  <si>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</si>
  <si>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</si>
  <si>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</si>
  <si>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</si>
  <si>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</si>
  <si>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</si>
  <si>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</si>
  <si>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</si>
  <si>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</si>
  <si>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</si>
  <si>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</si>
  <si>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</si>
  <si>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</si>
  <si>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</si>
  <si>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</si>
  <si>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</si>
  <si>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</si>
  <si>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</si>
  <si>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</si>
  <si>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</si>
  <si>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</si>
  <si>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</si>
  <si>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</si>
  <si>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</si>
  <si>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</si>
  <si>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</si>
  <si>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</si>
  <si>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</si>
  <si>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</si>
  <si>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</si>
  <si>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</si>
  <si>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</si>
  <si>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</si>
  <si>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</si>
  <si>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</si>
  <si>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</si>
  <si>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</si>
  <si>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</si>
  <si>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</si>
  <si>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</si>
  <si>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</si>
  <si>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</si>
  <si>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</si>
  <si>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</si>
  <si>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</si>
  <si>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</si>
  <si>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</si>
  <si>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</si>
  <si>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</si>
  <si>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</si>
  <si>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</si>
  <si>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</si>
  <si>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</si>
  <si>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</si>
  <si>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</si>
  <si>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</si>
  <si>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</si>
  <si>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</si>
  <si>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</si>
  <si>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</si>
  <si>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</si>
  <si>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</si>
  <si>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</si>
  <si>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</si>
  <si>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</si>
  <si>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</si>
  <si>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</si>
  <si>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</si>
  <si>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</si>
  <si>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</si>
  <si>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</si>
  <si>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</si>
  <si>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</si>
  <si>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</si>
  <si>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</si>
  <si>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</si>
  <si>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</si>
  <si>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</si>
  <si>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</si>
  <si>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</si>
  <si>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</si>
  <si>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</si>
  <si>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</si>
  <si>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</si>
  <si>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</si>
  <si>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</si>
  <si>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</si>
  <si>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</si>
  <si>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</si>
  <si>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</si>
  <si>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</si>
  <si>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</si>
  <si>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</si>
  <si>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</si>
  <si>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</si>
  <si>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</si>
  <si>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</si>
  <si>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</si>
  <si>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</si>
  <si>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</si>
  <si>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</si>
  <si>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</si>
  <si>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</si>
  <si>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</si>
  <si>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</si>
  <si>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</si>
  <si>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</si>
  <si>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</si>
  <si>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</si>
  <si>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</si>
  <si>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</si>
  <si>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</si>
  <si>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</si>
  <si>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</si>
  <si>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</si>
  <si>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</si>
  <si>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</si>
  <si>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</si>
  <si>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</si>
  <si>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</si>
  <si>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</si>
  <si>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</si>
  <si>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</si>
  <si>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</si>
  <si>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</si>
  <si>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</si>
  <si>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</si>
  <si>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</si>
  <si>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</si>
  <si>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</si>
  <si>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</si>
  <si>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</si>
  <si>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</si>
  <si>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</si>
  <si>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</si>
  <si>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</si>
  <si>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</si>
  <si>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</si>
  <si>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</si>
  <si>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</si>
  <si>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</si>
  <si>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</si>
  <si>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</si>
  <si>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</si>
  <si>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</si>
  <si>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</si>
  <si>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</si>
  <si>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</si>
  <si>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</si>
  <si>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</si>
  <si>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</si>
  <si>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</si>
  <si>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</si>
  <si>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</si>
  <si>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</si>
  <si>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</si>
  <si>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</si>
  <si>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</si>
  <si>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</si>
  <si>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</si>
  <si>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</si>
  <si>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</si>
  <si>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</si>
  <si>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</si>
  <si>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</si>
  <si>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</si>
  <si>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</si>
  <si>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</si>
  <si>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</si>
  <si>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</si>
  <si>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</si>
  <si>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</si>
  <si>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</si>
  <si>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</si>
  <si>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</si>
  <si>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</si>
  <si>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</si>
  <si>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</si>
  <si>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</si>
  <si>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</si>
  <si>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</si>
  <si>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</si>
  <si>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</si>
  <si>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</si>
  <si>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</si>
  <si>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</si>
  <si>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</si>
  <si>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</si>
  <si>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</si>
  <si>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</si>
  <si>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</si>
  <si>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</si>
  <si>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</si>
  <si>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</si>
  <si>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</si>
  <si>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</si>
  <si>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</si>
  <si>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</si>
  <si>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</si>
  <si>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</si>
  <si>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</si>
  <si>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</si>
  <si>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</si>
  <si>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</si>
  <si>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</si>
  <si>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</si>
  <si>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</si>
  <si>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</si>
  <si>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</si>
  <si>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</si>
  <si>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</si>
  <si>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</si>
  <si>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</si>
  <si>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</si>
  <si>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</si>
  <si>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</si>
  <si>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</si>
  <si>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</si>
  <si>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</si>
  <si>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</si>
  <si>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</si>
  <si>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</si>
  <si>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</si>
  <si>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</si>
  <si>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</si>
  <si>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</si>
  <si>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</si>
  <si>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</si>
  <si>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</si>
  <si>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</si>
  <si>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</si>
  <si>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</si>
  <si>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</si>
  <si>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</si>
  <si>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</si>
  <si>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</si>
  <si>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</si>
  <si>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</si>
  <si>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</si>
  <si>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</si>
  <si>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</si>
  <si>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</si>
  <si>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</si>
  <si>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</si>
  <si>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</si>
  <si>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</si>
  <si>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</si>
  <si>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</si>
  <si>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</si>
  <si>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</si>
  <si>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</si>
  <si>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</si>
  <si>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</si>
  <si>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</si>
  <si>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</si>
  <si>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</si>
  <si>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</si>
  <si>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</si>
  <si>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</si>
  <si>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</si>
  <si>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</si>
  <si>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</si>
  <si>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</si>
  <si>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</si>
  <si>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</si>
  <si>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</si>
  <si>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</si>
  <si>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</si>
  <si>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</si>
  <si>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</si>
  <si>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</si>
  <si>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</si>
  <si>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</si>
  <si>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</si>
  <si>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</si>
  <si>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</si>
  <si>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</si>
  <si>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</si>
  <si>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</si>
  <si>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</si>
  <si>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</si>
  <si>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</si>
  <si>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</si>
  <si>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</si>
  <si>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</si>
  <si>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</si>
  <si>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</si>
  <si>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</si>
  <si>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</si>
  <si>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</si>
  <si>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</si>
  <si>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</si>
  <si>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</si>
  <si>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</si>
  <si>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</si>
  <si>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</si>
  <si>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</si>
  <si>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</si>
  <si>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</si>
  <si>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</si>
  <si>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</si>
  <si>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</si>
  <si>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</si>
  <si>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</si>
  <si>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</si>
  <si>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</si>
  <si>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</si>
  <si>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</si>
  <si>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</si>
  <si>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</si>
  <si>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</si>
  <si>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</si>
  <si>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</si>
  <si>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</si>
  <si>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</si>
  <si>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</si>
  <si>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</si>
  <si>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</si>
  <si>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</si>
  <si>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</si>
  <si>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</si>
  <si>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</si>
  <si>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</si>
  <si>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</si>
  <si>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</si>
  <si>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</si>
  <si>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</si>
  <si>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</si>
  <si>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</si>
  <si>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</si>
  <si>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</si>
  <si>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</si>
  <si>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</si>
  <si>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</si>
  <si>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</si>
  <si>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</si>
  <si>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</si>
  <si>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</si>
  <si>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</si>
  <si>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</si>
  <si>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</si>
  <si>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</si>
  <si>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</si>
  <si>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</si>
  <si>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</si>
  <si>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</si>
  <si>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</si>
  <si>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</si>
  <si>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</si>
  <si>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</si>
  <si>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</si>
  <si>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</si>
  <si>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</si>
  <si>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</si>
  <si>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</si>
  <si>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</si>
  <si>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</si>
  <si>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</si>
  <si>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</si>
  <si>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</si>
  <si>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</si>
  <si>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</si>
  <si>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</si>
  <si>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</si>
  <si>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</si>
  <si>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</si>
  <si>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</si>
  <si>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</si>
  <si>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</si>
  <si>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</si>
  <si>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</si>
  <si>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</si>
  <si>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</si>
  <si>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</si>
  <si>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</si>
  <si>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</si>
  <si>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</si>
  <si>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</si>
  <si>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</si>
  <si>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</si>
  <si>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</si>
  <si>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</si>
  <si>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</si>
  <si>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</si>
  <si>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</si>
  <si>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</si>
  <si>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</si>
  <si>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</si>
  <si>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</si>
  <si>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</si>
  <si>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</si>
  <si>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</si>
  <si>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</si>
  <si>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</si>
  <si>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</si>
  <si>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</si>
  <si>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</si>
  <si>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</si>
  <si>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</si>
  <si>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</si>
  <si>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</si>
  <si>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</si>
  <si>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</si>
  <si>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</si>
  <si>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</si>
  <si>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</si>
  <si>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</si>
  <si>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</si>
  <si>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</si>
  <si>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</si>
  <si>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</si>
  <si>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</si>
  <si>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</si>
  <si>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</si>
  <si>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</si>
  <si>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</si>
  <si>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</si>
  <si>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</si>
  <si>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</si>
  <si>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</si>
  <si>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</si>
  <si>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</si>
  <si>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</si>
  <si>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</si>
  <si>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</si>
  <si>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</si>
  <si>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</si>
  <si>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</si>
  <si>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</si>
  <si>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</si>
  <si>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</si>
  <si>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</si>
  <si>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</si>
  <si>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</si>
  <si>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</si>
  <si>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</si>
  <si>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</si>
  <si>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</si>
  <si>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</si>
  <si>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</si>
  <si>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</si>
  <si>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</si>
  <si>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</si>
  <si>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</si>
  <si>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</si>
  <si>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</si>
  <si>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</si>
  <si>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</si>
  <si>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</si>
  <si>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</si>
  <si>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</si>
  <si>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</si>
  <si>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</si>
  <si>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</si>
  <si>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</si>
  <si>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</si>
  <si>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</si>
  <si>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</si>
  <si>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</si>
  <si>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</si>
  <si>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</si>
  <si>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</si>
  <si>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</si>
  <si>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</si>
  <si>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</si>
  <si>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</si>
  <si>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</si>
  <si>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</si>
  <si>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</si>
  <si>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</si>
  <si>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</si>
  <si>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</si>
  <si>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</si>
  <si>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</si>
  <si>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</si>
  <si>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</si>
  <si>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</si>
  <si>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</si>
  <si>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</si>
  <si>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</si>
  <si>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</si>
  <si>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</si>
  <si>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</si>
  <si>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</si>
  <si>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</si>
  <si>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</si>
  <si>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</si>
  <si>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</si>
  <si>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</si>
  <si>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</si>
  <si>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</si>
  <si>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</si>
  <si>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</si>
  <si>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</si>
  <si>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</si>
  <si>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</si>
  <si>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</si>
  <si>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</si>
  <si>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</si>
  <si>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</si>
  <si>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</si>
  <si>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</si>
  <si>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</si>
  <si>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</si>
  <si>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</si>
  <si>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</si>
  <si>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</si>
  <si>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</si>
  <si>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</si>
  <si>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</si>
  <si>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</si>
  <si>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</si>
  <si>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</si>
  <si>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</si>
  <si>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</si>
  <si>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</si>
  <si>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</si>
  <si>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</si>
  <si>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</si>
  <si>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</si>
  <si>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</si>
  <si>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</si>
  <si>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</si>
  <si>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</si>
  <si>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</si>
  <si>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</si>
  <si>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</si>
  <si>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</si>
  <si>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</si>
  <si>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</si>
  <si>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</si>
  <si>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</si>
  <si>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</si>
  <si>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</si>
  <si>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</si>
  <si>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</si>
  <si>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</si>
  <si>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</si>
  <si>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</si>
  <si>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</si>
  <si>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</si>
  <si>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</si>
  <si>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</si>
  <si>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</si>
  <si>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</si>
  <si>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</si>
  <si>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</si>
  <si>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</si>
  <si>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</si>
  <si>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</si>
  <si>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</si>
  <si>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</si>
  <si>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</si>
  <si>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</si>
  <si>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</si>
  <si>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</si>
  <si>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</si>
  <si>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</si>
  <si>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</si>
  <si>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</si>
  <si>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</si>
  <si>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</si>
  <si>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</si>
  <si>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</si>
  <si>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</si>
  <si>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</si>
  <si>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</si>
  <si>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</si>
  <si>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</si>
  <si>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</si>
  <si>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</si>
  <si>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</si>
  <si>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</si>
  <si>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</si>
  <si>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</si>
  <si>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</si>
  <si>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</si>
  <si>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</si>
  <si>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</si>
  <si>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</si>
  <si>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</si>
  <si>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</si>
  <si>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</si>
  <si>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</si>
  <si>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</si>
  <si>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</si>
  <si>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</si>
  <si>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</si>
  <si>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</si>
  <si>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</si>
  <si>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</si>
  <si>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</si>
  <si>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</si>
  <si>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</si>
  <si>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</si>
  <si>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</si>
  <si>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</si>
  <si>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</si>
  <si>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</si>
  <si>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</si>
  <si>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</si>
  <si>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</si>
  <si>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</si>
  <si>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</si>
  <si>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</si>
  <si>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</si>
  <si>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</si>
  <si>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</si>
  <si>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</si>
  <si>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</si>
  <si>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</si>
  <si>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</si>
  <si>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</si>
  <si>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</si>
  <si>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</si>
  <si>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</si>
  <si>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</si>
  <si>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</si>
  <si>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</si>
  <si>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</si>
  <si>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</si>
  <si>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</si>
  <si>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</si>
  <si>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</si>
  <si>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</si>
  <si>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</si>
  <si>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</si>
  <si>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</si>
  <si>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</si>
  <si>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</si>
  <si>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</si>
  <si>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</si>
  <si>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</si>
  <si>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</si>
  <si>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</si>
  <si>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</si>
  <si>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</si>
  <si>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</si>
  <si>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</si>
  <si>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</si>
  <si>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</si>
  <si>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</si>
  <si>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</si>
  <si>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</si>
  <si>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</si>
  <si>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</si>
  <si>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</si>
  <si>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</si>
  <si>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</si>
  <si>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</si>
  <si>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</si>
  <si>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</si>
  <si>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</si>
  <si>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</si>
  <si>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</si>
  <si>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</si>
  <si>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</si>
  <si>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</si>
  <si>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</si>
  <si>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</si>
  <si>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</si>
  <si>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</si>
  <si>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</si>
  <si>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</si>
  <si>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</si>
  <si>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</si>
  <si>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</si>
  <si>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</si>
  <si>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</si>
  <si>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</si>
  <si>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</si>
  <si>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</si>
  <si>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</si>
  <si>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</si>
  <si>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</si>
  <si>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</si>
  <si>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</si>
  <si>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</si>
  <si>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</si>
  <si>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</si>
  <si>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</si>
  <si>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</si>
  <si>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</si>
  <si>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</si>
  <si>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</si>
  <si>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</si>
  <si>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</si>
  <si>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</si>
  <si>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</si>
  <si>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</si>
  <si>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</si>
  <si>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</si>
  <si>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</si>
  <si>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</si>
  <si>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</si>
  <si>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</si>
  <si>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</si>
  <si>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</si>
  <si>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</si>
  <si>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</si>
  <si>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</si>
  <si>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</si>
  <si>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</si>
  <si>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</si>
  <si>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</si>
  <si>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</si>
  <si>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</si>
  <si>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</si>
  <si>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</si>
  <si>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</si>
  <si>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</si>
  <si>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</si>
  <si>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</si>
  <si>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</si>
  <si>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</si>
  <si>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</si>
  <si>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</si>
  <si>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</si>
  <si>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</si>
  <si>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</si>
  <si>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</si>
  <si>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</si>
  <si>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</si>
  <si>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</si>
  <si>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</si>
  <si>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</si>
  <si>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</si>
  <si>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</si>
  <si>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</si>
  <si>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</si>
  <si>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</si>
  <si>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</si>
  <si>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</si>
  <si>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</si>
  <si>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</si>
  <si>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</si>
  <si>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</si>
  <si>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</si>
  <si>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</si>
  <si>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</si>
  <si>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</si>
  <si>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</si>
  <si>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</si>
  <si>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</si>
  <si>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</si>
  <si>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</si>
  <si>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</si>
  <si>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</si>
  <si>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</si>
  <si>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</si>
  <si>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</si>
  <si>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</si>
  <si>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</si>
  <si>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</si>
  <si>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</si>
  <si>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</si>
  <si>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</si>
  <si>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</si>
  <si>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</si>
  <si>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</si>
  <si>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</si>
  <si>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</si>
  <si>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</si>
  <si>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</si>
  <si>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</si>
  <si>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</si>
  <si>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</si>
  <si>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</si>
  <si>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</si>
  <si>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</si>
  <si>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</si>
  <si>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</si>
  <si>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</si>
  <si>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</si>
  <si>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</si>
  <si>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</si>
  <si>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</si>
  <si>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</si>
  <si>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</si>
  <si>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</si>
  <si>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</si>
  <si>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</si>
  <si>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</si>
  <si>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</si>
  <si>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</si>
  <si>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</si>
  <si>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</si>
  <si>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</si>
  <si>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</si>
  <si>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</si>
  <si>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</si>
  <si>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</si>
  <si>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</si>
  <si>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</si>
  <si>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</si>
  <si>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</si>
  <si>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</si>
  <si>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</si>
  <si>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</si>
  <si>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</si>
  <si>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</si>
  <si>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</si>
  <si>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</si>
  <si>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</si>
  <si>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</si>
  <si>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</si>
  <si>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</si>
  <si>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</si>
  <si>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</si>
  <si>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</si>
  <si>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</si>
  <si>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</si>
  <si>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</si>
  <si>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</si>
  <si>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</si>
  <si>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</si>
  <si>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</si>
  <si>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</si>
  <si>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</si>
  <si>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</si>
  <si>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</si>
  <si>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</si>
  <si>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</si>
  <si>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</si>
  <si>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</si>
  <si>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</si>
  <si>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</si>
  <si>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</si>
  <si>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</si>
  <si>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</si>
  <si>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</si>
  <si>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</si>
  <si>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</si>
  <si>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</si>
  <si>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</si>
  <si>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</si>
  <si>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</si>
  <si>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</si>
  <si>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</si>
  <si>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</si>
  <si>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</si>
  <si>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</si>
  <si>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</si>
  <si>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</si>
  <si>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</si>
  <si>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</si>
  <si>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</si>
  <si>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</si>
  <si>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</si>
  <si>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</si>
  <si>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</si>
  <si>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</si>
  <si>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</si>
  <si>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</si>
  <si>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</si>
  <si>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</si>
  <si>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</si>
  <si>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</si>
  <si>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</si>
  <si>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</si>
  <si>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</si>
  <si>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</si>
  <si>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</si>
  <si>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</si>
  <si>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</si>
  <si>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</si>
  <si>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</si>
  <si>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</si>
  <si>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</si>
  <si>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</si>
  <si>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</si>
  <si>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</si>
  <si>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</si>
  <si>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</si>
  <si>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</si>
  <si>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</si>
  <si>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</si>
  <si>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</si>
  <si>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</si>
  <si>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</si>
  <si>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</si>
  <si>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</si>
  <si>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</si>
  <si>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</si>
  <si>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</si>
  <si>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</si>
  <si>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</si>
  <si>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</si>
  <si>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</si>
  <si>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</si>
  <si>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</si>
  <si>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</si>
  <si>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</si>
  <si>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</si>
  <si>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</si>
  <si>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</si>
  <si>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</si>
  <si>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</si>
  <si>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</si>
  <si>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</si>
  <si>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</si>
  <si>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</si>
  <si>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</si>
  <si>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</si>
  <si>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</si>
  <si>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</si>
  <si>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</si>
  <si>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</si>
  <si>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</si>
  <si>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</si>
  <si>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</si>
  <si>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</si>
  <si>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</si>
  <si>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</si>
  <si>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</si>
  <si>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</si>
  <si>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</si>
  <si>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</si>
  <si>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</si>
  <si>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</si>
  <si>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</si>
  <si>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</si>
  <si>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</si>
  <si>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</si>
  <si>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</si>
  <si>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</si>
  <si>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</si>
  <si>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</si>
  <si>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</si>
  <si>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</si>
  <si>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</si>
  <si>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</si>
  <si>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</si>
  <si>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</si>
  <si>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</si>
  <si>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</si>
  <si>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</si>
  <si>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</si>
  <si>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</si>
  <si>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</si>
  <si>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</si>
  <si>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</si>
  <si>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</si>
  <si>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</si>
  <si>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</si>
  <si>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</si>
  <si>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</si>
  <si>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</si>
  <si>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</si>
  <si>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</si>
  <si>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</si>
  <si>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</si>
  <si>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</si>
  <si>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</si>
  <si>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</si>
  <si>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</si>
  <si>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</si>
  <si>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</si>
  <si>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</si>
  <si>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</si>
  <si>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</si>
  <si>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</si>
  <si>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</si>
  <si>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</si>
  <si>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</si>
  <si>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</si>
  <si>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</si>
  <si>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</si>
  <si>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</si>
  <si>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</si>
  <si>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</si>
  <si>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</si>
  <si>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</si>
  <si>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</si>
  <si>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</si>
  <si>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</si>
  <si>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</si>
  <si>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</si>
  <si>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</si>
  <si>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</si>
  <si>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</si>
  <si>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</si>
  <si>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</si>
  <si>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</si>
  <si>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</si>
  <si>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</si>
  <si>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</si>
  <si>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</si>
  <si>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</si>
  <si>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</si>
  <si>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</si>
  <si>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</si>
  <si>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</si>
  <si>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</si>
  <si>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</si>
  <si>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</si>
  <si>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</si>
  <si>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</si>
  <si>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</si>
  <si>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</si>
  <si>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</si>
  <si>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</si>
  <si>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</si>
  <si>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</si>
  <si>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</si>
  <si>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</si>
  <si>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</si>
  <si>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</si>
  <si>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</si>
  <si>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</si>
  <si>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</si>
  <si>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</si>
  <si>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</si>
  <si>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</si>
  <si>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</si>
  <si>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</si>
  <si>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</si>
  <si>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</si>
  <si>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</si>
  <si>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</si>
  <si>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</si>
  <si>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</si>
  <si>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</si>
  <si>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</si>
  <si>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</si>
  <si>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</si>
  <si>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</si>
  <si>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</si>
  <si>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</si>
  <si>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</si>
  <si>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</si>
  <si>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</si>
  <si>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</si>
  <si>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</si>
  <si>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</si>
  <si>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</si>
  <si>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</si>
  <si>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</si>
  <si>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</si>
  <si>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</si>
  <si>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</si>
  <si>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</si>
  <si>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</si>
  <si>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</si>
  <si>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</si>
  <si>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</si>
  <si>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</si>
  <si>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</si>
  <si>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</si>
  <si>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</si>
  <si>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</si>
  <si>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</si>
  <si>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</si>
  <si>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</si>
  <si>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</si>
  <si>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</si>
  <si>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</si>
  <si>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</si>
  <si>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</si>
  <si>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</si>
  <si>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</si>
  <si>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</si>
  <si>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</si>
  <si>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</si>
  <si>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</si>
  <si>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</si>
  <si>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</si>
  <si>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</si>
  <si>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</si>
  <si>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</si>
  <si>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</si>
  <si>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</si>
  <si>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</si>
  <si>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</si>
  <si>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</si>
  <si>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</si>
  <si>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</si>
  <si>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</si>
  <si>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</si>
  <si>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</si>
  <si>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</si>
  <si>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</si>
  <si>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</si>
  <si>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</si>
  <si>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</si>
  <si>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</si>
  <si>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</si>
  <si>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</si>
  <si>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</si>
  <si>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</si>
  <si>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</si>
  <si>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</si>
  <si>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</si>
  <si>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</si>
  <si>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</si>
  <si>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</si>
  <si>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</si>
  <si>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</si>
  <si>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</si>
  <si>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</si>
  <si>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</si>
  <si>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</si>
  <si>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</si>
  <si>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</si>
  <si>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</si>
  <si>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</si>
  <si>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</si>
  <si>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</si>
  <si>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</si>
  <si>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</si>
  <si>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</si>
  <si>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</si>
  <si>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</si>
  <si>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</si>
  <si>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</si>
  <si>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</si>
  <si>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</si>
  <si>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</si>
  <si>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</si>
  <si>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</si>
  <si>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</si>
  <si>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</si>
  <si>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</si>
  <si>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</si>
  <si>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</si>
  <si>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</si>
  <si>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</si>
  <si>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</si>
  <si>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</si>
  <si>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</si>
  <si>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</si>
  <si>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</si>
  <si>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</si>
  <si>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</si>
  <si>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</si>
  <si>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</si>
  <si>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</si>
  <si>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</si>
  <si>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</si>
  <si>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</si>
  <si>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</si>
  <si>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</si>
  <si>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</si>
  <si>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</si>
  <si>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</si>
  <si>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</si>
  <si>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</si>
  <si>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</si>
  <si>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</si>
  <si>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</si>
  <si>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</si>
  <si>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</si>
  <si>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</si>
  <si>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</si>
  <si>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</si>
  <si>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</si>
  <si>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</si>
  <si>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</si>
  <si>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</si>
  <si>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</si>
  <si>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</si>
  <si>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</si>
  <si>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</si>
  <si>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</si>
  <si>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</si>
  <si>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</si>
  <si>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</si>
  <si>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</si>
  <si>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</si>
  <si>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</si>
  <si>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</si>
  <si>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</si>
  <si>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</si>
  <si>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</si>
  <si>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</si>
  <si>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</si>
  <si>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</si>
  <si>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</si>
  <si>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</si>
  <si>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</si>
  <si>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</si>
  <si>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</si>
  <si>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</si>
  <si>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</si>
  <si>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</si>
  <si>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</si>
  <si>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</si>
  <si>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</si>
  <si>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</si>
  <si>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</si>
  <si>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</si>
  <si>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</si>
  <si>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</si>
  <si>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</si>
  <si>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</si>
  <si>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</si>
  <si>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</si>
  <si>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</si>
  <si>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</si>
  <si>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</si>
  <si>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</si>
  <si>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</si>
  <si>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</si>
  <si>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</si>
  <si>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</si>
  <si>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</si>
  <si>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</si>
  <si>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</si>
  <si>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</si>
  <si>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</si>
  <si>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</si>
  <si>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</si>
  <si>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</si>
  <si>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</si>
  <si>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</si>
  <si>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</si>
  <si>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</si>
  <si>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</si>
  <si>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</si>
  <si>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</si>
  <si>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</si>
  <si>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</si>
  <si>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</si>
  <si>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</si>
  <si>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</si>
  <si>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</si>
  <si>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</si>
  <si>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</si>
  <si>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</si>
  <si>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</si>
  <si>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</si>
  <si>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</si>
  <si>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</si>
  <si>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</si>
  <si>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</si>
  <si>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</si>
  <si>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</si>
  <si>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</si>
  <si>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</si>
  <si>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</si>
  <si>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</si>
  <si>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</si>
  <si>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</si>
  <si>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</si>
  <si>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</si>
  <si>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</si>
  <si>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</si>
  <si>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</si>
  <si>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</si>
  <si>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</si>
  <si>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</si>
  <si>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</si>
  <si>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</si>
  <si>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</si>
  <si>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</si>
  <si>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</si>
  <si>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</si>
  <si>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</si>
  <si>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</si>
  <si>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</si>
  <si>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</si>
  <si>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</si>
  <si>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</si>
  <si>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</si>
  <si>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</si>
  <si>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</si>
  <si>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</si>
  <si>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</si>
  <si>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</si>
  <si>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</si>
  <si>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</si>
  <si>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</si>
  <si>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</si>
  <si>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</si>
  <si>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</si>
  <si>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</si>
  <si>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</si>
  <si>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</si>
  <si>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</si>
  <si>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</si>
  <si>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</si>
  <si>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</si>
  <si>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</si>
  <si>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</si>
  <si>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</si>
  <si>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</si>
  <si>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</si>
  <si>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</si>
  <si>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</si>
  <si>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</si>
  <si>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</si>
  <si>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</si>
  <si>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</si>
  <si>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</si>
  <si>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</si>
  <si>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</si>
  <si>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</si>
  <si>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</si>
  <si>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</si>
  <si>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</si>
  <si>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</si>
  <si>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</si>
  <si>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</si>
  <si>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</si>
  <si>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</si>
  <si>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</si>
  <si>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</si>
  <si>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</si>
  <si>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</si>
  <si>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</si>
  <si>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</si>
  <si>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</si>
  <si>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</si>
  <si>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</si>
  <si>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</si>
  <si>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</si>
  <si>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</si>
  <si>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</si>
  <si>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</si>
  <si>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</si>
  <si>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</si>
  <si>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</si>
  <si>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</si>
  <si>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</si>
  <si>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</si>
  <si>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</si>
  <si>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</si>
  <si>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</si>
  <si>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</si>
  <si>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</si>
  <si>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</si>
  <si>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</si>
  <si>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</si>
  <si>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</si>
  <si>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</si>
  <si>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</si>
  <si>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</si>
  <si>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</si>
  <si>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</si>
  <si>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</si>
  <si>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</si>
  <si>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</si>
  <si>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</si>
  <si>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</si>
  <si>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</si>
  <si>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</si>
  <si>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</si>
  <si>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</si>
  <si>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</si>
  <si>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</si>
  <si>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</si>
  <si>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</si>
  <si>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</si>
  <si>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</si>
  <si>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</si>
  <si>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</si>
  <si>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</si>
  <si>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</si>
  <si>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</si>
  <si>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</si>
  <si>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</si>
  <si>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</si>
  <si>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</si>
  <si>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</si>
  <si>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</si>
  <si>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</si>
  <si>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</si>
  <si>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</si>
  <si>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</si>
  <si>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</si>
  <si>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</si>
  <si>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</si>
  <si>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</si>
  <si>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</si>
  <si>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</si>
  <si>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</si>
  <si>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</si>
  <si>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</si>
  <si>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</si>
  <si>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</si>
  <si>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</si>
  <si>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</si>
  <si>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</si>
  <si>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</si>
  <si>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</si>
  <si>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</si>
  <si>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</si>
  <si>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</si>
  <si>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</si>
  <si>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</si>
  <si>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</si>
  <si>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</si>
  <si>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</si>
  <si>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</si>
  <si>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</si>
  <si>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</si>
  <si>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</si>
  <si>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</si>
  <si>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</si>
  <si>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</si>
  <si>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</si>
  <si>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</si>
  <si>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</si>
  <si>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</si>
  <si>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</si>
  <si>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</si>
  <si>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</si>
  <si>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</si>
  <si>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</si>
  <si>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</si>
  <si>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</si>
  <si>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</si>
  <si>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</si>
  <si>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</si>
  <si>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</si>
  <si>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</si>
  <si>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</si>
  <si>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</si>
  <si>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</si>
  <si>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</si>
  <si>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</si>
  <si>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</si>
  <si>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</si>
  <si>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</si>
  <si>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</si>
  <si>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</si>
  <si>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</si>
  <si>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</si>
  <si>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</si>
  <si>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</si>
  <si>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</si>
  <si>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</si>
  <si>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</si>
  <si>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</si>
  <si>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</si>
  <si>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</si>
  <si>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</si>
  <si>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</si>
  <si>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</si>
  <si>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</si>
  <si>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</si>
  <si>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</si>
  <si>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</si>
  <si>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</si>
  <si>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</si>
  <si>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</si>
  <si>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</si>
  <si>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</si>
  <si>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</si>
  <si>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</si>
  <si>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</si>
  <si>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</si>
  <si>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</si>
  <si>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</si>
  <si>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</si>
  <si>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</si>
  <si>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</si>
  <si>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</si>
  <si>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</si>
  <si>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</si>
  <si>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</si>
  <si>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</si>
  <si>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</si>
  <si>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</si>
  <si>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</si>
  <si>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</si>
  <si>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</si>
  <si>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</si>
  <si>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</si>
  <si>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</si>
  <si>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</si>
  <si>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</si>
  <si>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</si>
  <si>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</si>
  <si>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</si>
  <si>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</si>
  <si>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</si>
  <si>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</si>
  <si>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</si>
  <si>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</si>
  <si>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</si>
  <si>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</si>
  <si>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</si>
  <si>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</si>
  <si>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</si>
  <si>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</si>
  <si>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</si>
  <si>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</si>
  <si>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</si>
  <si>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</si>
  <si>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</si>
  <si>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</si>
  <si>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</si>
  <si>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</si>
  <si>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</si>
  <si>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</si>
  <si>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</si>
  <si>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</si>
  <si>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</si>
  <si>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</si>
  <si>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</si>
  <si>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</si>
  <si>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</si>
  <si>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</si>
  <si>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</si>
  <si>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</si>
  <si>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</si>
  <si>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</si>
  <si>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</si>
  <si>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</si>
  <si>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</si>
  <si>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</si>
  <si>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</si>
  <si>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</si>
  <si>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</si>
  <si>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</si>
  <si>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</si>
  <si>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</si>
  <si>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</si>
  <si>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</si>
  <si>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</si>
  <si>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</si>
  <si>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</si>
  <si>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</si>
  <si>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</si>
  <si>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</si>
  <si>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</si>
  <si>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</si>
  <si>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</si>
  <si>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</si>
  <si>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</si>
  <si>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</si>
  <si>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</si>
  <si>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</si>
  <si>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</si>
  <si>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</si>
  <si>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</si>
  <si>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</si>
  <si>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</si>
  <si>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</si>
  <si>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</si>
  <si>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</si>
  <si>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</si>
  <si>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</si>
  <si>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</si>
  <si>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</si>
  <si>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</si>
  <si>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</si>
  <si>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</si>
  <si>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</si>
  <si>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</si>
  <si>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</si>
  <si>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</si>
  <si>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</si>
  <si>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</si>
  <si>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</si>
  <si>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</si>
  <si>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</si>
  <si>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</si>
  <si>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</si>
  <si>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</si>
  <si>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</si>
  <si>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</si>
  <si>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</si>
  <si>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</si>
  <si>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</si>
  <si>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</si>
  <si>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</si>
  <si>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</si>
  <si>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</si>
  <si>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</si>
  <si>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</si>
  <si>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</si>
  <si>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</si>
  <si>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</si>
  <si>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</si>
  <si>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</si>
  <si>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</si>
  <si>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</si>
  <si>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</si>
  <si>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</si>
  <si>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</si>
  <si>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</si>
  <si>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</si>
  <si>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</si>
  <si>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</si>
  <si>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</si>
  <si>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</si>
  <si>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</si>
  <si>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</si>
  <si>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</si>
  <si>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</si>
  <si>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</si>
  <si>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</si>
  <si>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</si>
  <si>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</si>
  <si>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</si>
  <si>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</si>
  <si>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</si>
  <si>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</si>
  <si>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</si>
  <si>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</si>
  <si>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</si>
  <si>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</si>
  <si>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</si>
  <si>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</si>
  <si>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</si>
  <si>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</si>
  <si>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</si>
  <si>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</si>
  <si>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</si>
  <si>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</si>
  <si>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</si>
  <si>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</si>
  <si>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</si>
  <si>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</si>
  <si>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</si>
  <si>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</si>
  <si>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</si>
  <si>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</si>
  <si>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</si>
  <si>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</si>
  <si>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</si>
  <si>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</si>
  <si>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</si>
  <si>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</si>
  <si>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</si>
  <si>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</si>
  <si>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</si>
  <si>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</si>
  <si>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</si>
  <si>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</si>
  <si>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</si>
  <si>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</si>
  <si>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</si>
  <si>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</si>
  <si>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</si>
  <si>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</si>
  <si>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</si>
  <si>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</si>
  <si>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</si>
  <si>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</si>
  <si>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</si>
  <si>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</si>
  <si>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</si>
  <si>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</si>
  <si>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</si>
  <si>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</si>
  <si>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</si>
  <si>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</si>
  <si>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</si>
  <si>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</si>
  <si>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</si>
  <si>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</si>
  <si>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</si>
  <si>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</si>
  <si>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</si>
  <si>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</si>
  <si>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</si>
  <si>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</si>
  <si>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</si>
  <si>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</si>
  <si>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</si>
  <si>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</si>
  <si>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</si>
  <si>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</si>
  <si>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</si>
  <si>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</si>
  <si>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</si>
  <si>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</si>
  <si>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</si>
  <si>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</si>
  <si>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</si>
  <si>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</si>
  <si>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</si>
  <si>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</si>
  <si>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</si>
  <si>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</si>
  <si>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</si>
  <si>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</si>
  <si>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</si>
  <si>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</si>
  <si>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</si>
  <si>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</si>
  <si>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</si>
  <si>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</si>
  <si>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</si>
  <si>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</si>
  <si>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</si>
  <si>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</si>
  <si>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</si>
  <si>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</si>
  <si>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</si>
  <si>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</si>
  <si>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</si>
  <si>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</si>
  <si>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</si>
  <si>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</si>
  <si>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</si>
  <si>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</si>
  <si>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</si>
  <si>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</si>
  <si>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</si>
  <si>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</si>
  <si>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</si>
  <si>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</si>
  <si>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</si>
  <si>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</si>
  <si>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</si>
  <si>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</si>
  <si>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</si>
  <si>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</si>
  <si>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</si>
  <si>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</si>
  <si>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</si>
  <si>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</si>
  <si>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</si>
  <si>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</si>
  <si>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</si>
  <si>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</si>
  <si>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</si>
  <si>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</si>
  <si>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</si>
  <si>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</si>
  <si>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</si>
  <si>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</si>
  <si>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</si>
  <si>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</si>
  <si>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</si>
  <si>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</si>
  <si>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</si>
  <si>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</si>
  <si>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</si>
  <si>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</si>
  <si>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</si>
  <si>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</si>
  <si>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</si>
  <si>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</si>
  <si>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</si>
  <si>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</si>
  <si>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</si>
  <si>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</si>
  <si>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</si>
  <si>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</si>
  <si>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</si>
  <si>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</si>
  <si>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</si>
  <si>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</si>
  <si>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</si>
  <si>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</si>
  <si>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</si>
  <si>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</si>
  <si>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</si>
  <si>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</si>
  <si>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</si>
  <si>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</si>
  <si>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</si>
  <si>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</si>
  <si>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</si>
  <si>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</si>
  <si>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</si>
  <si>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</si>
  <si>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</si>
  <si>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</si>
  <si>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</si>
  <si>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</si>
  <si>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</si>
  <si>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</si>
  <si>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</si>
  <si>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</si>
  <si>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</si>
  <si>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</si>
  <si>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</si>
  <si>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</si>
  <si>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</si>
  <si>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</si>
  <si>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</si>
  <si>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</si>
  <si>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</si>
  <si>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</si>
  <si>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</si>
  <si>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</si>
  <si>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</si>
  <si>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</si>
  <si>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</si>
  <si>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</si>
  <si>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</si>
  <si>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</si>
  <si>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</si>
  <si>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</si>
  <si>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</si>
  <si>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</si>
  <si>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</si>
  <si>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</si>
  <si>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</si>
  <si>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</si>
  <si>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</si>
  <si>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</si>
  <si>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</si>
  <si>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</si>
  <si>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</si>
  <si>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</si>
  <si>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</si>
  <si>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</si>
  <si>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</si>
  <si>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</si>
  <si>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</si>
  <si>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</si>
  <si>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</si>
  <si>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</si>
  <si>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</si>
  <si>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</si>
  <si>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</si>
  <si>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</si>
  <si>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</si>
  <si>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</si>
  <si>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</si>
  <si>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</si>
  <si>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</si>
  <si>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</si>
  <si>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</si>
  <si>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</si>
  <si>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</si>
  <si>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</si>
  <si>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</si>
  <si>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</si>
  <si>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</si>
  <si>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</si>
  <si>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</si>
  <si>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</si>
  <si>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</si>
  <si>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</si>
  <si>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</si>
  <si>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</si>
  <si>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</si>
  <si>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</si>
  <si>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</si>
  <si>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</si>
  <si>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</si>
  <si>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</si>
  <si>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</si>
  <si>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</si>
  <si>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</si>
  <si>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</si>
  <si>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</si>
  <si>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</si>
  <si>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</si>
  <si>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</si>
  <si>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</si>
  <si>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</si>
  <si>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</si>
  <si>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</si>
  <si>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</si>
  <si>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</si>
  <si>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</si>
  <si>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</si>
  <si>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</si>
  <si>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</si>
  <si>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</si>
  <si>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</si>
  <si>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</si>
  <si>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</si>
  <si>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</si>
  <si>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</si>
  <si>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</si>
  <si>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</si>
  <si>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</si>
  <si>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</si>
  <si>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</si>
  <si>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</si>
  <si>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</si>
  <si>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</si>
  <si>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</si>
  <si>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</si>
  <si>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</si>
  <si>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</si>
  <si>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</si>
  <si>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</si>
  <si>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</si>
  <si>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</si>
  <si>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</si>
  <si>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</si>
  <si>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</si>
  <si>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</si>
  <si>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</si>
  <si>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</si>
  <si>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</si>
  <si>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</si>
  <si>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</si>
  <si>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</si>
  <si>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</si>
  <si>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</si>
  <si>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</si>
  <si>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</si>
  <si>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</si>
  <si>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</si>
  <si>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</si>
  <si>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</si>
  <si>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</si>
  <si>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</si>
  <si>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</si>
  <si>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</si>
  <si>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</si>
  <si>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</si>
  <si>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</si>
  <si>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</si>
  <si>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</si>
  <si>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</si>
  <si>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</si>
  <si>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</si>
  <si>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</si>
  <si>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</si>
  <si>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</si>
  <si>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</si>
  <si>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</si>
  <si>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</si>
  <si>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</si>
  <si>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</si>
  <si>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</si>
  <si>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</si>
  <si>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</si>
  <si>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</si>
  <si>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</si>
  <si>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</si>
  <si>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</si>
  <si>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</si>
  <si>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</si>
  <si>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</si>
  <si>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</si>
  <si>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</si>
  <si>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</si>
  <si>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</si>
  <si>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</si>
  <si>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</si>
  <si>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</si>
  <si>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</si>
  <si>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</si>
  <si>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</si>
  <si>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</si>
  <si>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</si>
  <si>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</si>
  <si>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</si>
  <si>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</si>
  <si>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</si>
  <si>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</si>
  <si>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</si>
  <si>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</si>
  <si>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</si>
  <si>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</si>
  <si>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</si>
  <si>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</si>
  <si>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</si>
  <si>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</si>
  <si>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</si>
  <si>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</si>
  <si>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</si>
  <si>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</si>
  <si>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</si>
  <si>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</si>
  <si>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</si>
  <si>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</si>
  <si>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</si>
  <si>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</si>
  <si>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</si>
  <si>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</si>
  <si>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</si>
  <si>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</si>
  <si>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</si>
  <si>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</si>
  <si>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</si>
  <si>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</si>
  <si>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</si>
  <si>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</si>
  <si>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</si>
  <si>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</si>
  <si>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</si>
  <si>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</si>
  <si>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</si>
  <si>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</si>
  <si>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</si>
  <si>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</si>
  <si>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</si>
  <si>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</si>
  <si>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</si>
  <si>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</si>
  <si>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</si>
  <si>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</si>
  <si>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</si>
  <si>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</si>
  <si>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</si>
  <si>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</si>
  <si>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</si>
  <si>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</si>
  <si>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</si>
  <si>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</si>
  <si>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</si>
  <si>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</si>
  <si>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</si>
  <si>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</si>
  <si>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</si>
  <si>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</si>
  <si>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</si>
  <si>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</si>
  <si>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</si>
  <si>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</si>
  <si>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</si>
  <si>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</si>
  <si>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</si>
  <si>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</si>
  <si>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</si>
  <si>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</si>
  <si>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</si>
  <si>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</si>
  <si>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</si>
  <si>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</si>
  <si>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</si>
  <si>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</si>
  <si>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</si>
  <si>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</si>
  <si>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</si>
  <si>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</si>
  <si>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</si>
  <si>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</si>
  <si>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</si>
  <si>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</si>
  <si>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</si>
  <si>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</si>
  <si>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</si>
  <si>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</si>
  <si>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</si>
  <si>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</si>
  <si>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</si>
  <si>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</si>
  <si>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</si>
  <si>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</si>
  <si>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</si>
  <si>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</si>
  <si>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</si>
  <si>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</si>
  <si>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</si>
  <si>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</si>
  <si>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</si>
  <si>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</si>
  <si>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</si>
  <si>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</si>
  <si>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</si>
  <si>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</si>
  <si>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</si>
  <si>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</si>
  <si>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</si>
  <si>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</si>
  <si>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</si>
  <si>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</si>
  <si>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</si>
  <si>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</si>
  <si>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</si>
  <si>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</si>
  <si>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</si>
  <si>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</si>
  <si>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</si>
  <si>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</si>
  <si>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</si>
  <si>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</si>
  <si>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</si>
  <si>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</si>
  <si>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</si>
  <si>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</si>
  <si>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</si>
  <si>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</si>
  <si>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</si>
  <si>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</si>
  <si>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</si>
  <si>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</si>
  <si>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</si>
  <si>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</si>
  <si>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</si>
  <si>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</si>
  <si>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</si>
  <si>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</si>
  <si>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</si>
  <si>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</si>
  <si>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</si>
  <si>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</si>
  <si>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</si>
  <si>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</si>
  <si>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</si>
  <si>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</si>
  <si>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</si>
  <si>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</si>
  <si>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</si>
  <si>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</si>
  <si>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</si>
  <si>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</si>
  <si>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</si>
  <si>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</si>
  <si>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</si>
  <si>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</si>
  <si>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</si>
  <si>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</si>
  <si>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</si>
  <si>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</si>
  <si>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</si>
  <si>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</si>
  <si>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</si>
  <si>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</si>
  <si>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</si>
  <si>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</si>
  <si>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</si>
  <si>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</si>
  <si>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</si>
  <si>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</si>
  <si>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</si>
  <si>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</si>
  <si>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</si>
  <si>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</si>
  <si>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</si>
  <si>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</si>
  <si>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</si>
  <si>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</si>
  <si>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</si>
  <si>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</si>
  <si>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</si>
  <si>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</si>
  <si>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</si>
  <si>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</si>
  <si>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</si>
  <si>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</si>
  <si>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</si>
  <si>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</si>
  <si>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</si>
  <si>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</si>
  <si>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</si>
  <si>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</si>
  <si>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</si>
  <si>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</si>
  <si>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</si>
  <si>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</si>
  <si>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</si>
  <si>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</si>
  <si>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</si>
  <si>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</si>
  <si>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</si>
  <si>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</si>
  <si>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</si>
  <si>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</si>
  <si>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</si>
  <si>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</si>
  <si>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</si>
  <si>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</si>
  <si>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</si>
  <si>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</si>
  <si>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</si>
  <si>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</si>
  <si>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</si>
  <si>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</si>
  <si>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</si>
  <si>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</si>
  <si>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</si>
  <si>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</si>
  <si>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</si>
  <si>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</si>
  <si>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</si>
  <si>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</si>
  <si>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</si>
  <si>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</si>
  <si>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</si>
  <si>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</si>
  <si>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</si>
  <si>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</si>
  <si>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</si>
  <si>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</si>
  <si>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</si>
  <si>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</si>
  <si>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</si>
  <si>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</si>
  <si>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</si>
  <si>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</si>
  <si>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</si>
  <si>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</si>
  <si>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</si>
  <si>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</si>
  <si>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</si>
  <si>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</si>
  <si>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</si>
  <si>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</si>
  <si>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</si>
  <si>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</si>
  <si>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</si>
  <si>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</si>
  <si>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</si>
  <si>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</si>
  <si>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</si>
  <si>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</si>
  <si>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</si>
  <si>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</si>
  <si>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</si>
  <si>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</si>
  <si>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</si>
  <si>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</si>
  <si>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</si>
  <si>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</si>
  <si>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</si>
  <si>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</si>
  <si>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</si>
  <si>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</si>
  <si>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</si>
  <si>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</si>
  <si>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</si>
  <si>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</si>
  <si>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</si>
  <si>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</si>
  <si>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</si>
  <si>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</si>
  <si>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</si>
  <si>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</si>
  <si>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</si>
  <si>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</si>
  <si>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</si>
  <si>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</si>
  <si>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</si>
  <si>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</si>
  <si>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</si>
  <si>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</si>
  <si>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</si>
  <si>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</si>
  <si>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</si>
  <si>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</si>
  <si>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</si>
  <si>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</si>
  <si>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</si>
  <si>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</si>
  <si>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</si>
  <si>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</si>
  <si>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</si>
  <si>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</si>
  <si>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</si>
  <si>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</si>
  <si>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</si>
  <si>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</si>
  <si>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</si>
  <si>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</si>
  <si>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</si>
  <si>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</si>
  <si>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</si>
  <si>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</si>
  <si>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</si>
  <si>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</si>
  <si>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</si>
  <si>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</si>
  <si>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</si>
  <si>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</si>
  <si>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</si>
  <si>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</si>
  <si>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</si>
  <si>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</si>
  <si>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</si>
  <si>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</si>
  <si>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</si>
  <si>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</si>
  <si>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</si>
  <si>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</si>
  <si>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</si>
  <si>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</si>
  <si>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</si>
  <si>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</si>
  <si>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</si>
  <si>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</si>
  <si>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</si>
  <si>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</si>
  <si>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</si>
  <si>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</si>
  <si>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</si>
  <si>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</si>
  <si>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</si>
  <si>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</si>
  <si>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</si>
  <si>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</si>
  <si>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</si>
  <si>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</si>
  <si>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</si>
  <si>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</si>
  <si>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</si>
  <si>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</si>
  <si>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</si>
  <si>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</si>
  <si>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</si>
  <si>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</si>
  <si>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</si>
  <si>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</si>
  <si>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</si>
  <si>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</si>
  <si>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</si>
  <si>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</si>
  <si>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</si>
  <si>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</si>
  <si>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</si>
  <si>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</si>
  <si>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</si>
  <si>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</si>
  <si>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</si>
  <si>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</si>
  <si>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</si>
  <si>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</si>
  <si>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</si>
  <si>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</si>
  <si>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</si>
  <si>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</si>
  <si>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</si>
  <si>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</si>
  <si>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</si>
  <si>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</si>
  <si>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</si>
  <si>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</si>
  <si>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</si>
  <si>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</si>
  <si>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</si>
  <si>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</si>
  <si>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</si>
  <si>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</si>
  <si>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</si>
  <si>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</si>
  <si>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</si>
  <si>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</si>
  <si>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</si>
  <si>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</si>
  <si>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</si>
  <si>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</si>
  <si>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</si>
  <si>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</si>
  <si>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</si>
  <si>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</si>
  <si>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</si>
  <si>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</si>
  <si>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</si>
  <si>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</si>
  <si>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</si>
  <si>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</si>
  <si>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</si>
  <si>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</si>
  <si>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</si>
  <si>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</si>
  <si>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</si>
  <si>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</si>
  <si>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</si>
  <si>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</si>
  <si>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</si>
  <si>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</si>
  <si>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</si>
  <si>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</si>
  <si>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</si>
  <si>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</si>
  <si>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</si>
  <si>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</si>
  <si>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</si>
  <si>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</si>
  <si>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</si>
  <si>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</si>
  <si>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</si>
  <si>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</si>
  <si>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</si>
  <si>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</si>
  <si>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</si>
  <si>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</si>
  <si>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</si>
  <si>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</si>
  <si>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</si>
  <si>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</si>
  <si>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</si>
  <si>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</si>
  <si>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</si>
  <si>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</si>
  <si>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</si>
  <si>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</si>
  <si>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</si>
  <si>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</si>
  <si>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</si>
  <si>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</si>
  <si>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</si>
  <si>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</si>
  <si>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</si>
  <si>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</si>
  <si>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</si>
  <si>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</si>
  <si>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</si>
  <si>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</si>
  <si>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</si>
  <si>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</si>
  <si>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</si>
  <si>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</si>
  <si>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</si>
  <si>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</si>
  <si>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</si>
  <si>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</si>
  <si>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</si>
  <si>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</si>
  <si>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</si>
  <si>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</si>
  <si>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</si>
  <si>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</si>
  <si>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</si>
  <si>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</si>
  <si>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</si>
  <si>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</si>
  <si>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</si>
  <si>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</si>
  <si>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</si>
  <si>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</si>
  <si>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</si>
  <si>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</si>
  <si>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</si>
  <si>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</si>
  <si>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</si>
  <si>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</si>
  <si>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</si>
  <si>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</si>
  <si>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</si>
  <si>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</si>
  <si>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</si>
  <si>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</si>
  <si>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</si>
  <si>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</si>
  <si>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</si>
  <si>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</si>
  <si>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</si>
  <si>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</si>
  <si>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</si>
  <si>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</si>
  <si>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</si>
  <si>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</si>
  <si>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</si>
  <si>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</si>
  <si>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</si>
  <si>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</si>
  <si>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</si>
  <si>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</si>
  <si>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</si>
  <si>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</si>
  <si>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</si>
  <si>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</si>
  <si>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</si>
  <si>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</si>
  <si>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</si>
  <si>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</si>
  <si>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</si>
  <si>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</si>
  <si>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</si>
  <si>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</si>
  <si>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</si>
  <si>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</si>
  <si>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</si>
  <si>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</si>
  <si>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</si>
  <si>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</si>
  <si>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</si>
  <si>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</si>
  <si>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</si>
  <si>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</si>
  <si>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</si>
  <si>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</si>
  <si>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</si>
  <si>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</si>
  <si>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</si>
  <si>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</si>
  <si>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</si>
  <si>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</si>
  <si>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</si>
  <si>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</si>
  <si>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</si>
  <si>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</si>
  <si>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</si>
  <si>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</si>
  <si>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</si>
  <si>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</si>
  <si>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</si>
  <si>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</si>
  <si>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</si>
  <si>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</si>
  <si>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</si>
  <si>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</si>
  <si>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</si>
  <si>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</si>
  <si>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</si>
  <si>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</si>
  <si>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</si>
  <si>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</si>
  <si>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</si>
  <si>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</si>
  <si>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</si>
  <si>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</si>
  <si>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</si>
  <si>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</si>
  <si>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</si>
  <si>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</si>
  <si>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</si>
  <si>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</si>
  <si>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</si>
  <si>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</si>
  <si>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</si>
  <si>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</si>
  <si>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</si>
  <si>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</si>
  <si>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</si>
  <si>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</si>
  <si>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</si>
  <si>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</si>
  <si>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</si>
  <si>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</si>
  <si>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</si>
  <si>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</si>
  <si>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</si>
  <si>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</si>
  <si>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</si>
  <si>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</si>
  <si>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</si>
  <si>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</si>
  <si>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</si>
  <si>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</si>
  <si>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</si>
  <si>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</si>
  <si>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</si>
  <si>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</si>
  <si>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</si>
  <si>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</si>
  <si>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</si>
  <si>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</si>
  <si>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</si>
  <si>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</si>
  <si>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</si>
  <si>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</si>
  <si>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</si>
  <si>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</si>
  <si>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</si>
  <si>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</si>
  <si>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</si>
  <si>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</si>
  <si>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</si>
  <si>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</si>
  <si>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</si>
  <si>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</si>
  <si>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</si>
  <si>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</si>
  <si>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</si>
  <si>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</si>
  <si>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</si>
  <si>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</si>
  <si>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</si>
  <si>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</si>
  <si>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</si>
  <si>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</si>
  <si>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</si>
  <si>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</si>
  <si>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</si>
  <si>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</si>
  <si>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</si>
  <si>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</si>
  <si>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</si>
  <si>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</si>
  <si>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</si>
  <si>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</si>
  <si>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</si>
  <si>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</si>
  <si>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</si>
  <si>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</si>
  <si>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</si>
  <si>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</si>
  <si>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</si>
  <si>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</si>
  <si>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</si>
  <si>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</si>
  <si>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</si>
  <si>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</si>
  <si>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</si>
  <si>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</si>
  <si>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</si>
  <si>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</si>
  <si>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</si>
  <si>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</si>
  <si>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</si>
  <si>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</si>
  <si>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</si>
  <si>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</si>
  <si>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</si>
  <si>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</si>
  <si>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</si>
  <si>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</si>
  <si>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</si>
  <si>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</si>
  <si>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</si>
  <si>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</si>
  <si>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</si>
  <si>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</si>
  <si>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</si>
  <si>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</si>
  <si>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</si>
  <si>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</si>
  <si>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</si>
  <si>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</si>
  <si>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</si>
  <si>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</si>
  <si>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</si>
  <si>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</si>
  <si>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</si>
  <si>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</si>
  <si>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</si>
  <si>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</si>
  <si>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</si>
  <si>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</si>
  <si>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</si>
  <si>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</si>
  <si>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</si>
  <si>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</si>
  <si>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</si>
  <si>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</si>
  <si>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</si>
  <si>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</si>
  <si>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</si>
  <si>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</si>
  <si>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</si>
  <si>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</si>
  <si>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</si>
  <si>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</si>
  <si>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</si>
  <si>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</si>
  <si>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</si>
  <si>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</si>
  <si>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</si>
  <si>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</si>
  <si>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</si>
  <si>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</si>
  <si>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</si>
  <si>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</si>
  <si>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</si>
  <si>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</si>
  <si>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</si>
  <si>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</si>
  <si>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</si>
  <si>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</si>
  <si>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</si>
  <si>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</si>
  <si>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</si>
  <si>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</si>
  <si>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</si>
  <si>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</si>
  <si>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</si>
  <si>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</si>
  <si>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</si>
  <si>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</si>
  <si>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</si>
  <si>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</si>
  <si>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</si>
  <si>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</si>
  <si>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</si>
  <si>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</si>
  <si>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</si>
  <si>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</si>
  <si>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</si>
  <si>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</si>
  <si>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</si>
  <si>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</si>
  <si>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</si>
  <si>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</si>
  <si>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</si>
  <si>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</si>
  <si>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</si>
  <si>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</si>
  <si>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</si>
  <si>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</si>
  <si>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</si>
  <si>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</si>
  <si>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</si>
  <si>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</si>
  <si>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</si>
  <si>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</si>
  <si>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</si>
  <si>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</si>
  <si>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</si>
  <si>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</si>
  <si>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</si>
  <si>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</si>
  <si>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</si>
  <si>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</si>
  <si>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</si>
  <si>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</si>
  <si>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</si>
  <si>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</si>
  <si>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</si>
  <si>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</si>
  <si>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</si>
  <si>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</si>
  <si>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</si>
  <si>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</si>
  <si>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</si>
  <si>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</si>
  <si>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</si>
  <si>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</si>
  <si>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</si>
  <si>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</si>
  <si>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</si>
  <si>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</si>
  <si>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</si>
  <si>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</si>
  <si>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</si>
  <si>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</si>
  <si>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</si>
  <si>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</si>
  <si>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</si>
  <si>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</si>
  <si>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</si>
  <si>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</si>
  <si>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</si>
  <si>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</si>
  <si>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</si>
  <si>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</si>
  <si>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</si>
  <si>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</si>
  <si>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</si>
  <si>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</si>
  <si>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</si>
  <si>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</si>
  <si>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</si>
  <si>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</si>
  <si>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</si>
  <si>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</si>
  <si>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</si>
  <si>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</si>
  <si>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</si>
  <si>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</si>
  <si>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</si>
  <si>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</si>
  <si>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</si>
  <si>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</si>
  <si>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</si>
  <si>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</si>
  <si>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</si>
  <si>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</si>
  <si>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</si>
  <si>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</si>
  <si>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</si>
  <si>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</si>
  <si>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</si>
  <si>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</si>
  <si>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</si>
  <si>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</si>
  <si>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</si>
  <si>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</si>
  <si>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</si>
  <si>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</si>
  <si>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</si>
  <si>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</si>
  <si>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</si>
  <si>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</si>
  <si>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</si>
  <si>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</si>
  <si>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</si>
  <si>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</si>
  <si>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</si>
  <si>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</si>
  <si>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</si>
  <si>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</si>
  <si>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</si>
  <si>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</si>
  <si>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</si>
  <si>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</si>
  <si>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</si>
  <si>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</si>
  <si>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</si>
  <si>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</si>
  <si>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</si>
  <si>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</si>
  <si>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</si>
  <si>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</si>
  <si>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</si>
  <si>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</si>
  <si>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</si>
  <si>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</si>
  <si>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</si>
  <si>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</si>
  <si>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</si>
  <si>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</si>
  <si>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</si>
  <si>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</si>
  <si>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</si>
  <si>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</si>
  <si>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</si>
  <si>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</si>
  <si>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</si>
  <si>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</si>
  <si>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</si>
  <si>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</si>
  <si>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</si>
  <si>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</si>
  <si>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</si>
  <si>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</si>
  <si>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</si>
  <si>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</si>
  <si>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</si>
  <si>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</si>
  <si>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</si>
  <si>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</si>
  <si>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</si>
  <si>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</si>
  <si>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</si>
  <si>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</si>
  <si>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</si>
  <si>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</si>
  <si>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</si>
  <si>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</si>
  <si>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</si>
  <si>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</si>
  <si>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</si>
  <si>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</si>
  <si>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</si>
  <si>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</si>
  <si>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</si>
  <si>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</si>
  <si>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</si>
  <si>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</si>
  <si>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</si>
  <si>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</si>
  <si>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</si>
  <si>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</si>
  <si>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</si>
  <si>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</si>
  <si>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</si>
  <si>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</si>
  <si>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</si>
  <si>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</si>
  <si>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</si>
  <si>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</si>
  <si>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</si>
  <si>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</si>
  <si>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</si>
  <si>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</si>
  <si>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</si>
  <si>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</si>
  <si>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</si>
  <si>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</si>
  <si>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</si>
  <si>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</si>
  <si>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</si>
  <si>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</si>
  <si>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</si>
  <si>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</si>
  <si>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</si>
  <si>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</si>
  <si>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</si>
  <si>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</si>
  <si>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</si>
  <si>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</si>
  <si>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</si>
  <si>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</si>
  <si>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</si>
  <si>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</si>
  <si>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</si>
  <si>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</si>
  <si>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</si>
  <si>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</si>
  <si>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</si>
  <si>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</si>
  <si>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</si>
  <si>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</si>
  <si>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</si>
  <si>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</si>
  <si>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</si>
  <si>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</si>
  <si>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</si>
  <si>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</si>
  <si>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</si>
  <si>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</si>
  <si>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</si>
  <si>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</si>
  <si>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</si>
  <si>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</si>
  <si>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</si>
  <si>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</si>
  <si>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</si>
  <si>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</si>
  <si>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</si>
  <si>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</si>
  <si>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</si>
  <si>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</si>
  <si>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</si>
  <si>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</si>
  <si>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</si>
  <si>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</si>
  <si>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</si>
  <si>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</si>
  <si>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</si>
  <si>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</si>
  <si>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</si>
  <si>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</si>
  <si>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</si>
  <si>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</si>
  <si>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</si>
  <si>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</si>
  <si>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</si>
  <si>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</si>
  <si>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</si>
  <si>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</si>
  <si>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</si>
  <si>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</si>
  <si>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</si>
  <si>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</si>
  <si>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</si>
  <si>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</si>
  <si>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</si>
  <si>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</si>
  <si>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</si>
  <si>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</si>
  <si>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</si>
  <si>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</si>
  <si>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</si>
  <si>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</si>
  <si>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</si>
  <si>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</si>
  <si>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</si>
  <si>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</si>
  <si>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</si>
  <si>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</si>
  <si>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</si>
  <si>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</si>
  <si>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</si>
  <si>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</si>
  <si>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</si>
  <si>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</si>
  <si>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</si>
  <si>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</si>
  <si>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</si>
  <si>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</si>
  <si>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</si>
  <si>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</si>
  <si>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</si>
  <si>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</si>
  <si>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</si>
  <si>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</si>
  <si>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</si>
  <si>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</si>
  <si>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</si>
  <si>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</si>
  <si>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</si>
  <si>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</si>
  <si>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</si>
  <si>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</si>
  <si>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</si>
  <si>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</si>
  <si>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</si>
  <si>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</si>
  <si>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</si>
  <si>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</si>
  <si>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</si>
  <si>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</si>
  <si>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</si>
  <si>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</si>
  <si>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</si>
  <si>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</si>
  <si>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</si>
  <si>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</si>
  <si>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</si>
  <si>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</si>
  <si>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</si>
  <si>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</si>
  <si>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</si>
  <si>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</si>
  <si>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</si>
  <si>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</si>
  <si>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</si>
  <si>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</si>
  <si>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</si>
  <si>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</si>
  <si>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</si>
  <si>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</si>
  <si>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</si>
  <si>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</si>
  <si>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</si>
  <si>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</si>
  <si>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</si>
  <si>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</si>
  <si>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</si>
  <si>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</si>
  <si>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</si>
  <si>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</si>
  <si>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</si>
  <si>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</si>
  <si>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</si>
  <si>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</si>
  <si>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</si>
  <si>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</si>
  <si>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</si>
  <si>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</si>
  <si>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</si>
  <si>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</si>
  <si>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</si>
  <si>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</si>
  <si>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</si>
  <si>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</si>
  <si>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</si>
  <si>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</si>
  <si>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</si>
  <si>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</si>
  <si>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</si>
  <si>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</si>
  <si>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</si>
  <si>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</si>
  <si>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</si>
  <si>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</si>
  <si>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</si>
  <si>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</si>
  <si>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</si>
  <si>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</si>
  <si>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</si>
  <si>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</si>
  <si>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</si>
  <si>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</si>
  <si>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</si>
  <si>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</si>
  <si>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</si>
  <si>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</si>
  <si>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</si>
  <si>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</si>
  <si>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</si>
  <si>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</si>
  <si>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</si>
  <si>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</si>
  <si>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</si>
  <si>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</si>
  <si>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</si>
  <si>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</si>
  <si>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</si>
  <si>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</si>
  <si>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</si>
  <si>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</si>
  <si>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</si>
  <si>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</si>
  <si>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</si>
  <si>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</si>
  <si>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</si>
  <si>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</si>
  <si>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</si>
  <si>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</si>
  <si>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</si>
  <si>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</si>
  <si>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</si>
  <si>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</si>
  <si>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</si>
  <si>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</si>
  <si>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</si>
  <si>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</si>
  <si>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</si>
  <si>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</si>
  <si>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</si>
  <si>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</si>
  <si>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</si>
  <si>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</si>
  <si>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</si>
  <si>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</si>
  <si>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</si>
  <si>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</si>
  <si>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</si>
  <si>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</si>
  <si>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</si>
  <si>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</si>
  <si>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</si>
  <si>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</si>
  <si>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</si>
  <si>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</si>
  <si>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</si>
  <si>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</si>
  <si>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</si>
  <si>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</si>
  <si>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</si>
  <si>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</si>
  <si>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</si>
  <si>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</si>
  <si>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</si>
  <si>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</si>
  <si>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</si>
  <si>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</si>
  <si>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</si>
  <si>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</si>
  <si>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</si>
  <si>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</si>
  <si>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</si>
  <si>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</si>
  <si>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</si>
  <si>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</si>
  <si>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</si>
  <si>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</si>
  <si>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</si>
  <si>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</si>
  <si>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</si>
  <si>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</si>
  <si>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</si>
  <si>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</si>
  <si>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</si>
  <si>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</si>
  <si>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</si>
  <si>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</si>
  <si>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</si>
  <si>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</si>
  <si>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</si>
  <si>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</si>
  <si>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</si>
  <si>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</si>
  <si>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</si>
  <si>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</si>
  <si>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</si>
  <si>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</si>
  <si>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</si>
  <si>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</si>
  <si>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</si>
  <si>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</si>
  <si>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</si>
  <si>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</si>
  <si>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</si>
  <si>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</si>
  <si>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</si>
  <si>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</si>
  <si>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</si>
  <si>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</si>
  <si>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</si>
  <si>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</si>
  <si>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</si>
  <si>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</si>
  <si>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</si>
  <si>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</si>
  <si>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</si>
  <si>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</si>
  <si>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</si>
  <si>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</si>
  <si>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</si>
  <si>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</si>
  <si>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</si>
  <si>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</si>
  <si>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</si>
  <si>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</si>
  <si>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</si>
  <si>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</si>
  <si>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</si>
  <si>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</si>
  <si>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</si>
  <si>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</si>
  <si>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</si>
  <si>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</si>
  <si>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</si>
  <si>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</si>
  <si>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</si>
  <si>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</si>
  <si>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</si>
  <si>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</si>
  <si>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</si>
  <si>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</si>
  <si>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</si>
  <si>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</si>
  <si>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</si>
  <si>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</si>
  <si>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</si>
  <si>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</si>
  <si>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</si>
  <si>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</si>
  <si>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</si>
  <si>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</si>
  <si>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</si>
  <si>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</si>
  <si>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</si>
  <si>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</si>
  <si>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</si>
  <si>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</si>
  <si>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</si>
  <si>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</si>
  <si>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</si>
  <si>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</si>
  <si>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</si>
  <si>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</si>
  <si>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</si>
  <si>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</si>
  <si>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</si>
  <si>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</si>
  <si>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</si>
  <si>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</si>
  <si>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</si>
  <si>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</si>
  <si>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</si>
  <si>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</si>
  <si>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</si>
  <si>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</si>
  <si>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</si>
  <si>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</si>
  <si>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</si>
  <si>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</si>
  <si>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</si>
  <si>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</si>
  <si>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</si>
  <si>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</si>
  <si>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</si>
  <si>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</si>
  <si>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</si>
  <si>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</si>
  <si>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</si>
  <si>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</si>
  <si>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</si>
  <si>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</si>
  <si>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</si>
  <si>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</si>
  <si>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</si>
  <si>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</si>
  <si>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</si>
  <si>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</si>
  <si>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</si>
  <si>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</si>
  <si>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</si>
  <si>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</si>
  <si>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</si>
  <si>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</si>
  <si>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</si>
  <si>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</si>
  <si>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</si>
  <si>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</si>
  <si>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</si>
  <si>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</si>
  <si>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</si>
  <si>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</si>
  <si>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</si>
  <si>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</si>
  <si>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</si>
  <si>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</si>
  <si>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</si>
  <si>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</si>
  <si>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</si>
  <si>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</si>
  <si>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</si>
  <si>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</si>
  <si>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</si>
  <si>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</si>
  <si>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</si>
  <si>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</si>
  <si>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</si>
  <si>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</si>
  <si>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</si>
  <si>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</si>
  <si>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</si>
  <si>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</si>
  <si>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</si>
  <si>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</si>
  <si>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</si>
  <si>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</si>
  <si>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</si>
  <si>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</si>
  <si>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</si>
  <si>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</si>
  <si>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</si>
  <si>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</si>
  <si>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</si>
  <si>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</si>
  <si>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</si>
  <si>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</si>
  <si>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</si>
  <si>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</si>
  <si>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</si>
  <si>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</si>
  <si>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</si>
  <si>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</si>
  <si>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</si>
  <si>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</si>
  <si>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</si>
  <si>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</si>
  <si>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</si>
  <si>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</si>
  <si>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</si>
  <si>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</si>
  <si>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</si>
  <si>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</si>
  <si>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</si>
  <si>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</si>
  <si>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</si>
  <si>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</si>
  <si>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</si>
  <si>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</si>
  <si>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</si>
  <si>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</si>
  <si>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</si>
  <si>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</si>
  <si>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</si>
  <si>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</si>
  <si>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</si>
  <si>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</si>
  <si>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</si>
  <si>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</si>
  <si>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</si>
  <si>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</si>
  <si>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</si>
  <si>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</si>
  <si>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</si>
  <si>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</si>
  <si>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</si>
  <si>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</si>
  <si>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</si>
  <si>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</si>
  <si>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</si>
  <si>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</si>
  <si>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</si>
  <si>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</si>
  <si>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</si>
  <si>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</si>
  <si>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</si>
  <si>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</si>
  <si>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</si>
  <si>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</si>
  <si>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</si>
  <si>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</si>
  <si>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</si>
  <si>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</si>
  <si>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</si>
  <si>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</si>
  <si>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</si>
  <si>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</si>
  <si>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</si>
  <si>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</si>
  <si>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</si>
  <si>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</si>
  <si>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</si>
  <si>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</si>
  <si>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</si>
  <si>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</si>
  <si>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</si>
  <si>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</si>
  <si>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</si>
  <si>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</si>
  <si>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</si>
  <si>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</si>
  <si>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</si>
  <si>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</si>
  <si>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</si>
  <si>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</si>
  <si>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</si>
  <si>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</si>
  <si>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</si>
  <si>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</si>
  <si>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</si>
  <si>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</si>
  <si>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</si>
  <si>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</si>
  <si>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</si>
  <si>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</si>
  <si>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</si>
  <si>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</si>
  <si>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</si>
  <si>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</si>
  <si>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</si>
  <si>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</si>
  <si>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</si>
  <si>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</si>
  <si>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</si>
  <si>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</si>
  <si>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</si>
  <si>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</si>
  <si>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</si>
  <si>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</si>
  <si>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</si>
  <si>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</si>
  <si>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</si>
  <si>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</si>
  <si>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</si>
  <si>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</si>
  <si>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</si>
  <si>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</si>
  <si>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</si>
  <si>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</si>
  <si>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</si>
  <si>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</si>
  <si>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</si>
  <si>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</si>
  <si>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</si>
  <si>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</si>
  <si>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</si>
  <si>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</si>
  <si>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</si>
  <si>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</si>
  <si>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</si>
  <si>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</si>
  <si>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</si>
  <si>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</si>
  <si>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</si>
  <si>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</si>
  <si>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</si>
  <si>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</si>
  <si>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</si>
  <si>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</si>
  <si>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</si>
  <si>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</si>
  <si>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</si>
  <si>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</si>
  <si>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</si>
  <si>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</si>
  <si>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</si>
  <si>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</si>
  <si>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</si>
  <si>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</si>
  <si>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</si>
  <si>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</si>
  <si>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</si>
  <si>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</si>
  <si>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</si>
  <si>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</si>
  <si>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</si>
  <si>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</si>
  <si>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</si>
  <si>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</si>
  <si>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</si>
  <si>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</si>
  <si>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</si>
  <si>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</si>
  <si>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</si>
  <si>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</si>
  <si>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</si>
  <si>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</si>
  <si>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</si>
  <si>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</si>
  <si>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</si>
  <si>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</si>
  <si>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</si>
  <si>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</si>
  <si>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</si>
  <si>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</si>
  <si>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</si>
  <si>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</si>
  <si>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</si>
  <si>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</si>
  <si>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</si>
  <si>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</si>
  <si>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</si>
  <si>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</si>
  <si>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</si>
  <si>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</si>
  <si>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</si>
  <si>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</si>
  <si>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</si>
  <si>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</si>
  <si>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</si>
  <si>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</si>
  <si>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</si>
  <si>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</si>
  <si>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</si>
  <si>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</si>
  <si>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</si>
  <si>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</si>
  <si>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</si>
  <si>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</si>
  <si>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</si>
  <si>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</si>
  <si>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</si>
  <si>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</si>
  <si>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</si>
  <si>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</si>
  <si>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</si>
  <si>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</si>
  <si>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</si>
  <si>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</si>
  <si>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</si>
  <si>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</si>
  <si>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</si>
  <si>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</si>
  <si>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</si>
  <si>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</si>
  <si>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</si>
  <si>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</si>
  <si>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</si>
  <si>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</si>
  <si>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</si>
  <si>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</si>
  <si>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</si>
  <si>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</si>
  <si>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</si>
  <si>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</si>
  <si>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</si>
  <si>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</si>
  <si>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</si>
  <si>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</si>
  <si>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</si>
  <si>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</si>
  <si>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</si>
  <si>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</si>
  <si>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</si>
  <si>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</si>
  <si>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</si>
  <si>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</si>
  <si>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</si>
  <si>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</si>
  <si>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</si>
  <si>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</si>
  <si>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</si>
  <si>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</si>
  <si>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</si>
  <si>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</si>
  <si>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</si>
  <si>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</si>
  <si>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</si>
  <si>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</si>
  <si>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</si>
  <si>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</si>
  <si>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</si>
  <si>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</si>
  <si>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</si>
  <si>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</si>
  <si>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</si>
  <si>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</si>
  <si>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</si>
  <si>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</si>
  <si>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</si>
  <si>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</si>
  <si>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</si>
  <si>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</si>
  <si>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</si>
  <si>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</si>
  <si>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</si>
  <si>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</si>
  <si>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</si>
  <si>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</si>
  <si>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</si>
  <si>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</si>
  <si>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</si>
  <si>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</si>
  <si>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</si>
  <si>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</si>
  <si>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</si>
  <si>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</si>
  <si>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</si>
  <si>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</si>
  <si>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</si>
  <si>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</si>
  <si>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</si>
  <si>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</si>
  <si>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</si>
  <si>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</si>
  <si>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</si>
  <si>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</si>
  <si>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</si>
  <si>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</si>
  <si>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</si>
  <si>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</si>
  <si>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</si>
  <si>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</si>
  <si>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</si>
  <si>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</si>
  <si>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</si>
  <si>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</si>
  <si>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</si>
  <si>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</si>
  <si>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</si>
  <si>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</si>
  <si>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</si>
  <si>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</si>
  <si>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</si>
  <si>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</si>
  <si>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</si>
  <si>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</si>
  <si>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</si>
  <si>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</si>
  <si>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</si>
  <si>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</si>
  <si>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</si>
  <si>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</si>
  <si>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</si>
  <si>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</si>
  <si>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</si>
  <si>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</si>
  <si>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</si>
  <si>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</si>
  <si>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</si>
  <si>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</si>
  <si>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</si>
  <si>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</si>
  <si>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</si>
  <si>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</si>
  <si>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</si>
  <si>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</si>
  <si>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</si>
  <si>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</si>
  <si>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</si>
  <si>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</si>
  <si>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</si>
  <si>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</si>
  <si>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</si>
  <si>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</si>
  <si>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</si>
  <si>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</si>
  <si>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</si>
  <si>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</si>
  <si>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</si>
  <si>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</si>
  <si>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</si>
  <si>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</si>
  <si>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</si>
  <si>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</si>
  <si>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</si>
  <si>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</si>
  <si>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</si>
  <si>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</si>
  <si>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</si>
  <si>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</si>
  <si>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</si>
  <si>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</si>
  <si>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</si>
  <si>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</si>
  <si>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</si>
  <si>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</si>
  <si>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</si>
  <si>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</si>
  <si>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</si>
  <si>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</si>
  <si>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</si>
  <si>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</si>
  <si>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</si>
  <si>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</si>
  <si>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</si>
  <si>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</si>
  <si>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</si>
  <si>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</si>
  <si>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</si>
  <si>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</si>
  <si>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</si>
  <si>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</si>
  <si>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</si>
  <si>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</si>
  <si>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</si>
  <si>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</si>
  <si>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</si>
  <si>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</si>
  <si>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</si>
  <si>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</si>
  <si>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</si>
  <si>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</si>
  <si>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</si>
  <si>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</si>
  <si>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</si>
  <si>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</si>
  <si>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</si>
  <si>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</si>
  <si>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</si>
  <si>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</si>
  <si>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</si>
  <si>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</si>
  <si>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</si>
  <si>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</si>
  <si>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</si>
  <si>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</si>
  <si>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</si>
  <si>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</si>
  <si>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</si>
  <si>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</si>
  <si>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</si>
  <si>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</si>
  <si>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</si>
  <si>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</si>
  <si>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</si>
  <si>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</si>
  <si>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</si>
  <si>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</si>
  <si>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</si>
  <si>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</si>
  <si>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</si>
  <si>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</si>
  <si>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</si>
  <si>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</si>
  <si>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</si>
  <si>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</si>
  <si>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</si>
  <si>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</si>
  <si>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</si>
  <si>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</si>
  <si>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</si>
  <si>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</si>
  <si>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</si>
  <si>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</si>
  <si>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</si>
  <si>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</si>
  <si>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</si>
  <si>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</si>
  <si>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</si>
  <si>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</si>
  <si>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</si>
  <si>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</si>
  <si>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</si>
  <si>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</si>
  <si>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</si>
  <si>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</si>
  <si>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</si>
  <si>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</si>
  <si>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</si>
  <si>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</si>
  <si>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</si>
  <si>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</si>
  <si>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</si>
  <si>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</si>
  <si>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</si>
  <si>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</si>
  <si>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</si>
  <si>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</si>
  <si>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</si>
  <si>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</si>
  <si>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</si>
  <si>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</si>
  <si>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</si>
  <si>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</si>
  <si>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</si>
  <si>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</si>
  <si>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</si>
  <si>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</si>
  <si>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</si>
  <si>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</si>
  <si>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</si>
  <si>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</si>
  <si>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</si>
  <si>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</si>
  <si>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</si>
  <si>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</si>
  <si>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</si>
  <si>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</si>
  <si>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</si>
  <si>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</si>
  <si>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</si>
  <si>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</si>
  <si>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</si>
  <si>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</si>
  <si>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</si>
  <si>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</si>
  <si>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</si>
  <si>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</si>
  <si>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</si>
  <si>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</si>
  <si>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</si>
  <si>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</si>
  <si>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</si>
  <si>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</si>
  <si>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</si>
  <si>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</si>
  <si>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</si>
  <si>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</si>
  <si>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</si>
  <si>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</si>
  <si>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</si>
  <si>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</si>
  <si>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</si>
  <si>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</si>
  <si>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</si>
  <si>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</si>
  <si>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</si>
  <si>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</si>
  <si>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</si>
  <si>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</si>
  <si>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</si>
  <si>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</si>
  <si>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</si>
  <si>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</si>
  <si>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</si>
  <si>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</si>
  <si>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</si>
  <si>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</si>
  <si>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</si>
  <si>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</si>
  <si>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</si>
  <si>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</si>
  <si>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</si>
  <si>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</si>
  <si>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</si>
  <si>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</si>
  <si>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</si>
  <si>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</si>
  <si>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</si>
  <si>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</si>
  <si>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</si>
  <si>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</si>
  <si>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</si>
  <si>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</si>
  <si>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</si>
  <si>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</si>
  <si>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</si>
  <si>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</si>
  <si>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</si>
  <si>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</si>
  <si>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</si>
  <si>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</si>
  <si>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</si>
  <si>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</si>
  <si>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</si>
  <si>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</si>
  <si>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</si>
  <si>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</si>
  <si>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</si>
  <si>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</si>
  <si>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</si>
  <si>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</si>
  <si>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</si>
  <si>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</si>
  <si>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</si>
  <si>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</si>
  <si>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</si>
  <si>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</si>
  <si>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</si>
  <si>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</si>
  <si>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</si>
  <si>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</si>
  <si>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</si>
  <si>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</si>
  <si>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</si>
  <si>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</si>
  <si>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</si>
  <si>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</si>
  <si>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</si>
  <si>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</si>
  <si>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</si>
  <si>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</si>
  <si>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</si>
  <si>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</si>
  <si>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</si>
  <si>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</si>
  <si>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</si>
  <si>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</si>
  <si>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</si>
  <si>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</si>
  <si>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</si>
  <si>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</si>
  <si>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</si>
  <si>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</si>
  <si>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</si>
  <si>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</si>
  <si>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</si>
  <si>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</si>
  <si>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</si>
  <si>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</si>
  <si>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</si>
  <si>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</si>
  <si>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</si>
  <si>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</si>
  <si>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</si>
  <si>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</si>
  <si>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</si>
  <si>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</si>
  <si>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</si>
  <si>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</si>
  <si>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</si>
  <si>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</si>
  <si>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</si>
  <si>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</si>
  <si>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</si>
  <si>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</si>
  <si>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</si>
  <si>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</si>
  <si>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</si>
  <si>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</si>
  <si>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</si>
  <si>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</si>
  <si>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</si>
  <si>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</si>
  <si>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</si>
  <si>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</si>
  <si>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</si>
  <si>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</si>
  <si>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</si>
  <si>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</si>
  <si>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</si>
  <si>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</si>
  <si>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</si>
  <si>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</si>
  <si>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</si>
  <si>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</si>
  <si>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</si>
  <si>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</si>
  <si>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</si>
  <si>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</si>
  <si>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</si>
  <si>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</si>
  <si>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</si>
  <si>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</si>
  <si>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</si>
  <si>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</si>
  <si>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</si>
  <si>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</si>
  <si>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</si>
  <si>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</si>
  <si>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</si>
  <si>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</si>
  <si>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</si>
  <si>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</si>
  <si>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</si>
  <si>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</si>
  <si>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</si>
  <si>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</si>
  <si>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</si>
  <si>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</si>
  <si>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</si>
  <si>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</si>
  <si>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</si>
  <si>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</si>
  <si>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</si>
  <si>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</si>
  <si>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</si>
  <si>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</si>
  <si>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</si>
  <si>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</si>
  <si>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</si>
  <si>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</si>
  <si>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</si>
  <si>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</si>
  <si>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</si>
  <si>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</si>
  <si>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</si>
  <si>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</si>
  <si>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</si>
  <si>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</si>
  <si>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</si>
  <si>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</si>
  <si>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</si>
  <si>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</si>
  <si>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</si>
  <si>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</si>
  <si>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</si>
  <si>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</si>
  <si>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</si>
  <si>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</si>
  <si>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</si>
  <si>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</si>
  <si>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</si>
  <si>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</si>
  <si>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</si>
  <si>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</si>
  <si>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</si>
  <si>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</si>
  <si>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</si>
  <si>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</si>
  <si>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</si>
  <si>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</si>
  <si>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</si>
  <si>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</si>
  <si>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</si>
  <si>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</si>
  <si>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</si>
  <si>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</si>
  <si>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</si>
  <si>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</si>
  <si>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</si>
  <si>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</si>
  <si>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</si>
  <si>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</si>
  <si>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</si>
  <si>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</si>
  <si>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</si>
  <si>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</si>
  <si>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</si>
  <si>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</si>
  <si>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</si>
  <si>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</si>
  <si>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</si>
  <si>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</si>
  <si>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</si>
  <si>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</si>
  <si>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</si>
  <si>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</si>
  <si>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</si>
  <si>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</si>
  <si>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</si>
  <si>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</si>
  <si>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</si>
  <si>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</si>
  <si>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</si>
  <si>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</si>
  <si>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</si>
  <si>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</si>
  <si>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</si>
  <si>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</si>
  <si>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</si>
  <si>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</si>
  <si>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</si>
  <si>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</si>
  <si>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</si>
  <si>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</si>
  <si>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</si>
  <si>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</si>
  <si>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</si>
  <si>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</si>
  <si>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</si>
  <si>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</si>
  <si>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</si>
  <si>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</si>
  <si>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</si>
  <si>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</si>
  <si>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</si>
  <si>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</si>
  <si>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</si>
  <si>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</si>
  <si>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</si>
  <si>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</si>
  <si>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</si>
  <si>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</si>
  <si>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</si>
  <si>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</si>
  <si>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</si>
  <si>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</si>
  <si>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</si>
  <si>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</si>
  <si>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</si>
  <si>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</si>
  <si>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</si>
  <si>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</si>
  <si>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</si>
  <si>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</si>
  <si>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</si>
  <si>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</si>
  <si>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</si>
  <si>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</si>
  <si>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</si>
  <si>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</si>
  <si>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</si>
  <si>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</si>
  <si>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</si>
  <si>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</si>
  <si>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</si>
  <si>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</si>
  <si>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</si>
  <si>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</si>
  <si>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</si>
  <si>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</si>
  <si>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</si>
  <si>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</si>
  <si>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</si>
  <si>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</si>
  <si>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</si>
  <si>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</si>
  <si>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</si>
  <si>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</si>
  <si>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</si>
  <si>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</si>
  <si>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</si>
  <si>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</si>
  <si>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</si>
  <si>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</si>
  <si>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</si>
  <si>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</si>
  <si>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</si>
  <si>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</si>
  <si>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</si>
  <si>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</si>
  <si>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</si>
  <si>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</si>
  <si>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</si>
  <si>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</si>
  <si>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</si>
  <si>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</si>
  <si>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</si>
  <si>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</si>
  <si>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</si>
  <si>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</si>
  <si>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</si>
  <si>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</si>
  <si>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</si>
  <si>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</si>
  <si>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</si>
  <si>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</si>
  <si>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</si>
  <si>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</si>
  <si>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</si>
  <si>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</si>
  <si>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</si>
  <si>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</si>
  <si>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</si>
  <si>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</si>
  <si>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</si>
  <si>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</si>
  <si>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</si>
  <si>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</si>
  <si>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</si>
  <si>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</si>
  <si>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</si>
  <si>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</si>
  <si>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</si>
  <si>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</si>
  <si>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</si>
  <si>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</si>
  <si>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</si>
  <si>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</si>
  <si>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</si>
  <si>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</si>
  <si>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</si>
  <si>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</si>
  <si>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</si>
  <si>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</si>
  <si>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</si>
  <si>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</si>
  <si>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</si>
  <si>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</si>
  <si>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</si>
  <si>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</si>
  <si>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</si>
  <si>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</si>
  <si>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</si>
  <si>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</si>
  <si>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</si>
  <si>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</si>
  <si>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</si>
  <si>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</si>
  <si>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</si>
  <si>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</si>
  <si>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</si>
  <si>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</si>
  <si>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</si>
  <si>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</si>
  <si>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</si>
  <si>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</si>
  <si>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</si>
  <si>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</si>
  <si>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</si>
  <si>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</si>
  <si>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</si>
  <si>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</si>
  <si>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</si>
  <si>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</si>
  <si>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</si>
  <si>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</si>
  <si>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</si>
  <si>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</si>
  <si>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</si>
  <si>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</si>
  <si>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</si>
  <si>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</si>
  <si>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</si>
  <si>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</si>
  <si>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</si>
  <si>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</si>
  <si>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</si>
  <si>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</si>
  <si>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</si>
  <si>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</si>
  <si>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</si>
  <si>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</si>
  <si>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</si>
  <si>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</si>
  <si>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</si>
  <si>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</si>
  <si>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</si>
  <si>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</si>
  <si>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</si>
  <si>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</si>
  <si>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</si>
  <si>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</si>
  <si>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</si>
  <si>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</si>
  <si>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</si>
  <si>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</si>
  <si>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</si>
  <si>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</si>
  <si>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</si>
  <si>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</si>
  <si>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</si>
  <si>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</si>
  <si>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</si>
  <si>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</si>
  <si>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</si>
  <si>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</si>
  <si>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</si>
  <si>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</si>
  <si>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</si>
  <si>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</si>
  <si>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</si>
  <si>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</si>
  <si>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</si>
  <si>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</si>
  <si>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</si>
  <si>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</si>
  <si>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</si>
  <si>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</si>
  <si>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</si>
  <si>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</si>
  <si>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</si>
  <si>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</si>
  <si>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</si>
  <si>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</si>
  <si>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</si>
  <si>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</si>
  <si>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</si>
  <si>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</si>
  <si>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</si>
  <si>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</si>
  <si>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</si>
  <si>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</si>
  <si>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</si>
  <si>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</si>
  <si>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</si>
  <si>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</si>
  <si>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</si>
  <si>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</si>
  <si>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</si>
  <si>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</si>
  <si>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</si>
  <si>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</si>
  <si>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</si>
  <si>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</si>
  <si>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</si>
  <si>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</si>
  <si>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</si>
  <si>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</si>
  <si>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</si>
  <si>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</si>
  <si>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</si>
  <si>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</si>
  <si>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</si>
  <si>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</si>
  <si>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</si>
  <si>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</si>
  <si>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</si>
  <si>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</si>
  <si>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</si>
  <si>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</si>
  <si>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</si>
  <si>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</si>
  <si>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</si>
  <si>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</si>
  <si>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</si>
  <si>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</si>
  <si>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</si>
  <si>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</si>
  <si>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</si>
  <si>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</si>
  <si>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</si>
  <si>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</si>
  <si>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</si>
  <si>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</si>
  <si>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</si>
  <si>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</si>
  <si>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</si>
  <si>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</si>
  <si>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</si>
  <si>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</si>
  <si>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</si>
  <si>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</si>
  <si>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</si>
  <si>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</si>
  <si>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</si>
  <si>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</si>
  <si>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</si>
  <si>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</si>
  <si>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</si>
  <si>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</si>
  <si>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</si>
  <si>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</si>
  <si>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</si>
  <si>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</si>
  <si>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</si>
  <si>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</si>
  <si>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</si>
  <si>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</si>
  <si>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</si>
  <si>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</si>
  <si>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</si>
  <si>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</si>
  <si>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</si>
  <si>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</si>
  <si>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</si>
  <si>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</si>
  <si>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</si>
  <si>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</si>
  <si>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</si>
  <si>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</si>
  <si>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</si>
  <si>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</si>
  <si>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</si>
  <si>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</si>
  <si>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</si>
  <si>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</si>
  <si>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</si>
  <si>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</si>
  <si>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</si>
  <si>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</si>
  <si>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</si>
  <si>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</si>
  <si>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</si>
  <si>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</si>
  <si>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</si>
  <si>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</si>
  <si>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</si>
  <si>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</si>
  <si>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</si>
  <si>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</si>
  <si>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</si>
  <si>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</si>
  <si>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</si>
  <si>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</si>
  <si>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</si>
  <si>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</si>
  <si>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</si>
  <si>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</si>
  <si>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</si>
  <si>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</si>
  <si>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</si>
  <si>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</si>
  <si>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</si>
  <si>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</si>
  <si>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</si>
  <si>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</si>
  <si>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</si>
  <si>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</si>
  <si>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</si>
  <si>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</si>
  <si>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</si>
  <si>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</si>
  <si>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</si>
  <si>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</si>
  <si>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</si>
  <si>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</si>
  <si>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</si>
  <si>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</si>
  <si>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</si>
  <si>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</si>
  <si>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</si>
  <si>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</si>
  <si>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</si>
  <si>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</si>
  <si>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</si>
  <si>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</si>
  <si>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</si>
  <si>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</si>
  <si>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</si>
  <si>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</si>
  <si>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</si>
  <si>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</si>
  <si>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</si>
  <si>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</si>
  <si>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</si>
  <si>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</si>
  <si>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</si>
  <si>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</si>
  <si>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</si>
  <si>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</si>
  <si>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</si>
  <si>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</si>
  <si>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</si>
  <si>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</si>
  <si>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</si>
  <si>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</si>
  <si>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</si>
  <si>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</si>
  <si>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</si>
  <si>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</si>
  <si>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</si>
  <si>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</si>
  <si>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</si>
  <si>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</si>
  <si>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</si>
  <si>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</si>
  <si>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</si>
  <si>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</si>
  <si>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</si>
  <si>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</si>
  <si>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</si>
  <si>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</si>
  <si>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</si>
  <si>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</si>
  <si>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</si>
  <si>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</si>
  <si>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</si>
  <si>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</si>
  <si>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</si>
  <si>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</si>
  <si>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</si>
  <si>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</si>
  <si>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</si>
  <si>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</si>
  <si>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</si>
  <si>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</si>
  <si>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</si>
  <si>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</si>
  <si>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</si>
  <si>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</si>
  <si>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</si>
  <si>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</si>
  <si>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</si>
  <si>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</si>
  <si>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</si>
  <si>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</si>
  <si>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</si>
  <si>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</si>
  <si>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</si>
  <si>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</si>
  <si>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</si>
  <si>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</si>
  <si>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</si>
  <si>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</si>
  <si>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</si>
  <si>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</si>
  <si>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</si>
  <si>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</si>
  <si>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</si>
  <si>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</si>
  <si>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</si>
  <si>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</si>
  <si>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</si>
  <si>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</si>
  <si>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</si>
  <si>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</si>
  <si>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</si>
  <si>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</si>
  <si>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</si>
  <si>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</si>
  <si>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</si>
  <si>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</si>
  <si>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</si>
  <si>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</si>
  <si>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</si>
  <si>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</si>
  <si>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</si>
  <si>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</si>
  <si>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</si>
  <si>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</si>
  <si>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</si>
  <si>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</si>
  <si>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</si>
  <si>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</si>
  <si>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</si>
  <si>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</si>
  <si>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</si>
  <si>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</si>
  <si>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</si>
  <si>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</si>
  <si>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</si>
  <si>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</si>
  <si>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</si>
  <si>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</si>
  <si>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</si>
  <si>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</si>
  <si>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</si>
  <si>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</si>
  <si>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</si>
  <si>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</si>
  <si>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</si>
  <si>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</si>
  <si>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</si>
  <si>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</si>
  <si>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</si>
  <si>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</si>
  <si>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</si>
  <si>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</si>
  <si>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</si>
  <si>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</si>
  <si>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</si>
  <si>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</si>
  <si>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</si>
  <si>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</si>
  <si>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</si>
  <si>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</si>
  <si>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</si>
  <si>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</si>
  <si>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</si>
  <si>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</si>
  <si>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</si>
  <si>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</si>
  <si>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</si>
  <si>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</si>
  <si>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</si>
  <si>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</si>
  <si>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</si>
  <si>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</si>
  <si>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</si>
  <si>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</si>
  <si>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</si>
  <si>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</si>
  <si>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</si>
  <si>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</si>
  <si>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</si>
  <si>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</si>
  <si>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</si>
  <si>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</si>
  <si>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</si>
  <si>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</si>
  <si>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</si>
  <si>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</si>
  <si>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</si>
  <si>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</si>
  <si>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</si>
  <si>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</si>
  <si>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</si>
  <si>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</si>
  <si>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</si>
  <si>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</si>
  <si>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</si>
  <si>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</si>
  <si>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</si>
  <si>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</si>
  <si>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</si>
  <si>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</si>
  <si>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</si>
  <si>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</si>
  <si>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</si>
  <si>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</si>
  <si>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</si>
  <si>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</si>
  <si>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</si>
  <si>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</si>
  <si>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</si>
  <si>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</si>
  <si>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</si>
  <si>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</si>
  <si>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</si>
  <si>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</si>
  <si>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</si>
  <si>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</si>
  <si>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</si>
  <si>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</si>
  <si>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</si>
  <si>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</si>
  <si>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</si>
  <si>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</si>
  <si>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</si>
  <si>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</si>
  <si>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</si>
  <si>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</si>
  <si>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</si>
  <si>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</si>
  <si>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</si>
  <si>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</si>
  <si>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</si>
  <si>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</si>
  <si>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</si>
  <si>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</si>
  <si>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</si>
  <si>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</si>
  <si>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</si>
  <si>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</si>
  <si>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</si>
  <si>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</si>
  <si>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</si>
  <si>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</si>
  <si>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</si>
  <si>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</si>
  <si>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</si>
  <si>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</si>
  <si>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</si>
  <si>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</si>
  <si>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</si>
  <si>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</si>
  <si>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</si>
  <si>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</si>
  <si>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</si>
  <si>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</si>
  <si>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</si>
  <si>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</si>
  <si>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</si>
  <si>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</si>
  <si>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</si>
  <si>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</si>
  <si>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</si>
  <si>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</si>
  <si>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</si>
  <si>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</si>
  <si>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</si>
  <si>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</si>
  <si>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</si>
  <si>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</si>
  <si>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</si>
  <si>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</si>
  <si>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</si>
  <si>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</si>
  <si>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</si>
  <si>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</si>
  <si>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</si>
  <si>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</si>
  <si>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</si>
  <si>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</si>
  <si>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</si>
  <si>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</si>
  <si>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</si>
  <si>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</si>
  <si>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</si>
  <si>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</si>
  <si>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</si>
  <si>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</si>
  <si>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</si>
  <si>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</si>
  <si>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</si>
  <si>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</si>
  <si>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</si>
  <si>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</si>
  <si>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</si>
  <si>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</si>
  <si>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</si>
  <si>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</si>
  <si>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</si>
  <si>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</si>
  <si>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</si>
  <si>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</si>
  <si>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</si>
  <si>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</si>
  <si>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</si>
  <si>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</si>
  <si>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</si>
  <si>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</si>
  <si>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</si>
  <si>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</si>
  <si>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</si>
  <si>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</si>
  <si>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</si>
  <si>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</si>
  <si>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</si>
  <si>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</si>
  <si>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</si>
  <si>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</si>
  <si>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</si>
  <si>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</si>
  <si>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</si>
  <si>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</si>
  <si>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</si>
  <si>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</si>
  <si>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</si>
  <si>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</si>
  <si>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</si>
  <si>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</si>
  <si>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</si>
  <si>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</si>
  <si>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</si>
  <si>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</si>
  <si>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</si>
  <si>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</si>
  <si>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</si>
  <si>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</si>
  <si>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</si>
  <si>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</si>
  <si>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</si>
  <si>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</si>
  <si>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</si>
  <si>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</si>
  <si>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</si>
  <si>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</si>
  <si>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</si>
  <si>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</si>
  <si>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</si>
  <si>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</si>
  <si>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</si>
  <si>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</si>
  <si>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</si>
  <si>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</si>
  <si>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</si>
  <si>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</si>
  <si>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</si>
  <si>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</si>
  <si>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</si>
  <si>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</si>
  <si>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</si>
  <si>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</si>
  <si>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</si>
  <si>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</si>
  <si>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</si>
  <si>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</si>
  <si>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</si>
  <si>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</si>
  <si>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</si>
  <si>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</si>
  <si>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</si>
  <si>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</si>
  <si>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</si>
  <si>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</si>
  <si>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</si>
  <si>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</si>
  <si>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</si>
  <si>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</si>
  <si>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</si>
  <si>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</si>
  <si>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</si>
  <si>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</si>
  <si>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</si>
  <si>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</si>
  <si>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</si>
  <si>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</si>
  <si>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</si>
  <si>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</si>
  <si>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</si>
  <si>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</si>
  <si>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</si>
  <si>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</si>
  <si>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</si>
  <si>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</si>
  <si>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</si>
  <si>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</si>
  <si>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</si>
  <si>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</si>
  <si>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</si>
  <si>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</si>
  <si>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</si>
  <si>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</si>
  <si>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</si>
  <si>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</si>
  <si>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</si>
  <si>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</si>
  <si>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</si>
  <si>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</si>
  <si>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</si>
  <si>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</si>
  <si>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</si>
  <si>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</si>
  <si>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</si>
  <si>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</si>
  <si>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</si>
  <si>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</si>
  <si>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</si>
  <si>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</si>
  <si>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</si>
  <si>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</si>
  <si>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</si>
  <si>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</si>
  <si>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</si>
  <si>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</si>
  <si>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</si>
  <si>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</si>
  <si>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</si>
  <si>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</si>
  <si>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</si>
  <si>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</si>
  <si>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</si>
  <si>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</si>
  <si>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</si>
  <si>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</si>
  <si>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</si>
  <si>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</si>
  <si>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</si>
  <si>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</si>
  <si>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</si>
  <si>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</si>
  <si>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</si>
  <si>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</si>
  <si>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</si>
  <si>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</si>
  <si>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</si>
  <si>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</si>
  <si>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</si>
  <si>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</si>
  <si>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</si>
  <si>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</si>
  <si>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</si>
  <si>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</si>
  <si>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</si>
  <si>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</si>
  <si>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</si>
  <si>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</si>
  <si>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</si>
  <si>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</si>
  <si>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</si>
  <si>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</si>
  <si>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</si>
  <si>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</si>
  <si>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</si>
  <si>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</si>
  <si>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</si>
  <si>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</si>
  <si>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</si>
  <si>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</si>
  <si>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</si>
  <si>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</si>
  <si>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</si>
  <si>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</si>
  <si>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</si>
  <si>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</si>
  <si>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</si>
  <si>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</si>
  <si>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</si>
  <si>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</si>
  <si>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</si>
  <si>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</si>
  <si>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</si>
  <si>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</si>
  <si>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</si>
  <si>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</si>
  <si>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</si>
  <si>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</si>
  <si>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</si>
  <si>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</si>
  <si>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</si>
  <si>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</si>
  <si>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</si>
  <si>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</si>
  <si>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</si>
  <si>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</si>
  <si>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</si>
  <si>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</si>
  <si>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</si>
  <si>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</si>
  <si>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</si>
  <si>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</si>
  <si>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</si>
  <si>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</si>
  <si>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</si>
  <si>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</si>
  <si>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</si>
  <si>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</si>
  <si>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</si>
  <si>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</si>
  <si>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</si>
  <si>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</si>
  <si>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</si>
  <si>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</si>
  <si>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</si>
  <si>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</si>
  <si>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</si>
  <si>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</si>
  <si>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</si>
  <si>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</si>
  <si>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</si>
  <si>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</si>
  <si>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</si>
  <si>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</si>
  <si>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</si>
  <si>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</si>
  <si>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</si>
  <si>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</si>
  <si>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</si>
  <si>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</si>
  <si>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</si>
  <si>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</si>
  <si>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</si>
  <si>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</si>
  <si>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</si>
  <si>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</si>
  <si>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</si>
  <si>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</si>
  <si>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</si>
  <si>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</si>
  <si>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</si>
  <si>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</si>
  <si>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</si>
  <si>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</si>
  <si>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</si>
  <si>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</si>
  <si>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</si>
  <si>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</si>
  <si>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</si>
  <si>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</si>
  <si>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</si>
  <si>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</si>
  <si>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</si>
  <si>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</si>
  <si>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</si>
  <si>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</si>
  <si>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</si>
  <si>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</si>
  <si>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</si>
  <si>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</si>
  <si>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</si>
  <si>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</si>
  <si>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</si>
  <si>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</si>
  <si>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</si>
  <si>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</si>
  <si>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</si>
  <si>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</si>
  <si>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</si>
  <si>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</si>
  <si>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</si>
  <si>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</si>
  <si>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</si>
  <si>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</si>
  <si>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</si>
  <si>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</si>
  <si>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</si>
  <si>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</si>
  <si>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</si>
  <si>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</si>
  <si>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</si>
  <si>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</si>
  <si>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</si>
  <si>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</si>
  <si>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</si>
  <si>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</si>
  <si>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</si>
  <si>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</si>
  <si>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</si>
  <si>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</si>
  <si>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</si>
  <si>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</si>
  <si>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</si>
  <si>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</si>
  <si>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</si>
  <si>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</si>
  <si>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</si>
  <si>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</si>
  <si>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</si>
  <si>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</si>
  <si>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</si>
  <si>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</si>
  <si>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</si>
  <si>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</si>
  <si>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</si>
  <si>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</si>
  <si>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</si>
  <si>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</si>
  <si>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</si>
  <si>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</si>
  <si>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</si>
  <si>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</si>
  <si>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</si>
  <si>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</si>
  <si>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</si>
  <si>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</si>
  <si>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</si>
  <si>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</si>
  <si>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</si>
  <si>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</si>
  <si>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</si>
  <si>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</si>
  <si>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</si>
  <si>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</si>
  <si>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</si>
  <si>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</si>
  <si>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</si>
  <si>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</si>
  <si>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</si>
  <si>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</si>
  <si>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</si>
  <si>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</si>
  <si>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</si>
  <si>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</si>
  <si>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</si>
  <si>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</si>
  <si>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</si>
  <si>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</si>
  <si>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</si>
  <si>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</si>
  <si>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</si>
  <si>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</si>
  <si>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</si>
  <si>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</si>
  <si>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</si>
  <si>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</si>
  <si>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</si>
  <si>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</si>
  <si>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</si>
  <si>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</si>
  <si>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</si>
  <si>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</si>
  <si>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</si>
  <si>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</si>
  <si>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</si>
  <si>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</si>
  <si>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</si>
  <si>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</si>
  <si>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</si>
  <si>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</si>
  <si>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</si>
  <si>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</si>
  <si>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</si>
  <si>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</si>
  <si>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</si>
  <si>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</si>
  <si>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</si>
  <si>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</si>
  <si>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</si>
  <si>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</si>
  <si>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</si>
  <si>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</si>
  <si>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</si>
  <si>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</si>
  <si>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</si>
  <si>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</si>
  <si>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</si>
  <si>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</si>
  <si>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</si>
  <si>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</si>
  <si>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</si>
  <si>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</si>
  <si>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</si>
  <si>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</si>
  <si>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</si>
  <si>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</si>
  <si>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</si>
  <si>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</si>
  <si>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</si>
  <si>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</si>
  <si>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</si>
  <si>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</si>
  <si>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</si>
  <si>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</si>
  <si>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</si>
  <si>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</si>
  <si>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</si>
  <si>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</si>
  <si>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</si>
  <si>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</si>
  <si>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</si>
  <si>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</si>
  <si>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</si>
  <si>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</si>
  <si>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</si>
  <si>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</si>
  <si>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</si>
  <si>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</si>
  <si>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</si>
  <si>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</si>
  <si>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</si>
  <si>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</si>
  <si>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</si>
  <si>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</si>
  <si>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</si>
  <si>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</si>
  <si>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</si>
  <si>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</si>
  <si>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</si>
  <si>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</si>
  <si>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</si>
  <si>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</si>
  <si>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</si>
  <si>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</si>
  <si>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</si>
  <si>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</si>
  <si>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</si>
  <si>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</si>
  <si>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</si>
  <si>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</si>
  <si>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</si>
  <si>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</si>
  <si>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</si>
  <si>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</si>
  <si>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</si>
  <si>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</si>
  <si>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</si>
  <si>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</si>
  <si>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</si>
  <si>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</si>
  <si>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</si>
  <si>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</si>
  <si>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</si>
  <si>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</si>
  <si>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</si>
  <si>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</si>
  <si>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</si>
  <si>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</si>
  <si>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</si>
  <si>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</si>
  <si>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</si>
  <si>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</si>
  <si>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</si>
  <si>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</si>
  <si>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</si>
  <si>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</si>
  <si>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</si>
  <si>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</si>
  <si>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</si>
  <si>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</si>
  <si>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</si>
  <si>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</si>
  <si>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</si>
  <si>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</si>
  <si>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</si>
  <si>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</si>
  <si>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</si>
  <si>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</si>
  <si>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</si>
  <si>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</si>
  <si>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</si>
  <si>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</si>
  <si>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</si>
  <si>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</si>
  <si>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</si>
  <si>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</si>
  <si>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</si>
  <si>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</si>
  <si>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</si>
  <si>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</si>
  <si>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</si>
  <si>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</si>
  <si>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</si>
  <si>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</si>
  <si>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</si>
  <si>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</si>
  <si>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</si>
  <si>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</si>
  <si>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</si>
  <si>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</si>
  <si>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</si>
  <si>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</si>
  <si>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</si>
  <si>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</si>
  <si>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</si>
  <si>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</si>
  <si>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</si>
  <si>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</si>
  <si>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</si>
  <si>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</si>
  <si>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</si>
  <si>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</si>
  <si>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</si>
  <si>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</si>
  <si>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</si>
  <si>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</si>
  <si>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</si>
  <si>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</si>
  <si>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</si>
  <si>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</si>
  <si>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</si>
  <si>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</si>
  <si>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</si>
  <si>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</si>
  <si>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</si>
  <si>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</si>
  <si>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</si>
  <si>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</si>
  <si>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</si>
  <si>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</si>
  <si>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</si>
  <si>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</si>
  <si>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</si>
  <si>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</si>
  <si>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</si>
  <si>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</si>
  <si>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</si>
  <si>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</si>
  <si>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</si>
  <si>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</si>
  <si>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</si>
  <si>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</si>
  <si>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</si>
  <si>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</si>
  <si>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</si>
  <si>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</si>
  <si>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</si>
  <si>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</si>
  <si>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</si>
  <si>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</si>
  <si>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</si>
  <si>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</si>
  <si>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</si>
  <si>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</si>
  <si>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</si>
  <si>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</si>
  <si>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</si>
  <si>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</si>
  <si>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</si>
  <si>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</si>
  <si>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</si>
  <si>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</si>
  <si>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</si>
  <si>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</si>
  <si>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</si>
  <si>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</si>
  <si>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</si>
  <si>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</si>
  <si>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</si>
  <si>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</si>
  <si>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</si>
  <si>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</si>
  <si>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</si>
  <si>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</si>
  <si>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</si>
  <si>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</si>
  <si>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</si>
  <si>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</si>
  <si>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</si>
  <si>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</si>
  <si>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</si>
  <si>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</si>
  <si>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</si>
  <si>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</si>
  <si>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</si>
  <si>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</si>
  <si>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</si>
  <si>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</si>
  <si>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</si>
  <si>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</si>
  <si>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</si>
  <si>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</si>
  <si>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</si>
  <si>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</si>
  <si>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</si>
  <si>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</si>
  <si>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</si>
  <si>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</si>
  <si>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</si>
  <si>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</si>
  <si>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</si>
  <si>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</si>
  <si>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</si>
  <si>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</si>
  <si>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</si>
  <si>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</si>
  <si>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</si>
  <si>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</si>
  <si>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</si>
  <si>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</si>
  <si>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</si>
  <si>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</si>
  <si>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</si>
  <si>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</si>
  <si>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</si>
  <si>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</si>
  <si>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</si>
  <si>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</si>
  <si>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</si>
  <si>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</si>
  <si>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</si>
  <si>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</si>
  <si>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</si>
  <si>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</si>
  <si>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</si>
  <si>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</si>
  <si>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</si>
  <si>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</si>
  <si>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</si>
  <si>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</si>
  <si>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</si>
  <si>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</si>
  <si>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</si>
  <si>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</si>
  <si>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</si>
  <si>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</si>
  <si>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</si>
  <si>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</si>
  <si>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</si>
  <si>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</si>
  <si>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</si>
  <si>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</si>
  <si>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</si>
  <si>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</si>
  <si>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</si>
  <si>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</si>
  <si>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</si>
  <si>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</si>
  <si>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</si>
  <si>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</si>
  <si>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</si>
  <si>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</si>
  <si>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</si>
  <si>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</si>
  <si>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</si>
  <si>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</si>
  <si>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</si>
  <si>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</si>
  <si>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</si>
  <si>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</si>
  <si>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</si>
  <si>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</si>
  <si>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</si>
  <si>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</si>
  <si>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</si>
  <si>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</si>
  <si>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</si>
  <si>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</si>
  <si>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</si>
  <si>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</si>
  <si>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</si>
  <si>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</si>
  <si>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</si>
  <si>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</si>
  <si>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</si>
  <si>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</si>
  <si>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</si>
  <si>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</si>
  <si>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</si>
  <si>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</si>
  <si>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</si>
  <si>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</si>
  <si>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</si>
  <si>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</si>
  <si>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</si>
  <si>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</si>
  <si>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</si>
  <si>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</si>
  <si>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</si>
  <si>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</si>
  <si>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</si>
  <si>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</si>
  <si>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</si>
  <si>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</si>
  <si>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</si>
  <si>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</si>
  <si>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</si>
  <si>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</si>
  <si>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</si>
  <si>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</si>
  <si>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</si>
  <si>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</si>
  <si>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</si>
  <si>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</si>
  <si>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</si>
  <si>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</si>
  <si>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</si>
  <si>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</si>
  <si>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</si>
  <si>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</si>
  <si>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</si>
  <si>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</si>
  <si>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</si>
  <si>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</si>
  <si>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</si>
  <si>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</si>
  <si>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</si>
  <si>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</si>
  <si>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</si>
  <si>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</si>
  <si>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</si>
  <si>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</si>
  <si>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</si>
  <si>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</si>
  <si>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</si>
  <si>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</si>
  <si>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</si>
  <si>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</si>
  <si>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</si>
  <si>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</si>
  <si>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</si>
  <si>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</si>
  <si>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</si>
  <si>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</si>
  <si>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</si>
  <si>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</si>
  <si>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</si>
  <si>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</si>
  <si>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</si>
  <si>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</si>
  <si>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</si>
  <si>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</si>
  <si>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</si>
  <si>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</si>
  <si>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</si>
  <si>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</si>
  <si>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</si>
  <si>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</si>
  <si>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</si>
  <si>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</si>
  <si>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</si>
  <si>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</si>
  <si>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</si>
  <si>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</si>
  <si>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</si>
  <si>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</si>
  <si>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</si>
  <si>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</si>
  <si>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</si>
  <si>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</si>
  <si>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</si>
  <si>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</si>
  <si>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</si>
  <si>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</si>
  <si>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</si>
  <si>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</si>
  <si>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</si>
  <si>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</si>
  <si>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</si>
  <si>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</si>
  <si>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</si>
  <si>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</si>
  <si>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</si>
  <si>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</si>
  <si>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</si>
  <si>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</si>
  <si>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</si>
  <si>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</si>
  <si>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</si>
  <si>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</si>
  <si>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</si>
  <si>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</si>
  <si>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</si>
  <si>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</si>
  <si>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</si>
  <si>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</si>
  <si>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</si>
  <si>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</si>
  <si>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</si>
  <si>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</si>
  <si>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</si>
  <si>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</si>
  <si>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</si>
  <si>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</si>
  <si>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</si>
  <si>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</si>
  <si>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</si>
  <si>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</si>
  <si>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</si>
  <si>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</si>
  <si>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</si>
  <si>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</si>
  <si>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</si>
  <si>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</si>
  <si>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</si>
  <si>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</si>
  <si>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</si>
  <si>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</si>
  <si>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</si>
  <si>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</si>
  <si>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</si>
  <si>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</si>
  <si>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</si>
  <si>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</si>
  <si>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</si>
  <si>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</si>
  <si>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</si>
  <si>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</si>
  <si>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</si>
  <si>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</si>
  <si>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</si>
  <si>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</si>
  <si>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</si>
  <si>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</si>
  <si>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</si>
  <si>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</si>
  <si>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</si>
  <si>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</si>
  <si>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</si>
  <si>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</si>
  <si>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</si>
  <si>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</si>
  <si>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</si>
  <si>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</si>
  <si>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</si>
  <si>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</si>
  <si>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</si>
  <si>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</si>
  <si>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</si>
  <si>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</si>
  <si>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</si>
  <si>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</si>
  <si>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</si>
  <si>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</si>
  <si>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</si>
  <si>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</si>
  <si>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</si>
  <si>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</si>
  <si>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</si>
  <si>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</si>
  <si>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</si>
  <si>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</si>
  <si>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</si>
  <si>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</si>
  <si>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</si>
  <si>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</si>
  <si>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</si>
  <si>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</si>
  <si>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</si>
  <si>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</si>
  <si>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</si>
  <si>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</si>
  <si>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</si>
  <si>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</si>
  <si>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</si>
  <si>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</si>
  <si>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</si>
  <si>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</si>
  <si>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</si>
  <si>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</si>
  <si>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</si>
  <si>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</si>
  <si>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</si>
  <si>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</si>
  <si>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</si>
  <si>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</si>
  <si>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</si>
  <si>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</si>
  <si>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</si>
  <si>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</si>
  <si>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</si>
  <si>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</si>
  <si>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</si>
  <si>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</si>
  <si>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</si>
  <si>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</si>
  <si>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</si>
  <si>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</si>
  <si>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</si>
  <si>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</si>
  <si>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</si>
  <si>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</si>
  <si>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</si>
  <si>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</si>
  <si>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</si>
  <si>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</si>
  <si>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</si>
  <si>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</si>
  <si>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</si>
  <si>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</si>
  <si>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</si>
  <si>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</si>
  <si>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</si>
  <si>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</si>
  <si>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</si>
  <si>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</si>
  <si>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</si>
  <si>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</si>
  <si>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</si>
  <si>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</si>
  <si>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</si>
  <si>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</si>
  <si>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</si>
  <si>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</si>
  <si>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</si>
  <si>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</si>
  <si>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</si>
  <si>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</si>
  <si>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</si>
  <si>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</si>
  <si>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</si>
  <si>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</si>
  <si>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</si>
  <si>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</si>
  <si>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</si>
  <si>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</si>
  <si>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</si>
  <si>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</si>
  <si>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</si>
  <si>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</si>
  <si>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</si>
  <si>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</si>
  <si>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</si>
  <si>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</si>
  <si>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</si>
  <si>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</si>
  <si>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</si>
  <si>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</si>
  <si>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</si>
  <si>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</si>
  <si>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</si>
  <si>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</si>
  <si>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</si>
  <si>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</si>
  <si>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</si>
  <si>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</si>
  <si>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</si>
  <si>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</si>
  <si>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</si>
  <si>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</si>
  <si>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</si>
  <si>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</si>
  <si>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</si>
  <si>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</si>
  <si>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</si>
  <si>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</si>
  <si>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</si>
  <si>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</si>
  <si>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</si>
  <si>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</si>
  <si>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</si>
  <si>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</si>
  <si>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</si>
  <si>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</si>
  <si>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</si>
  <si>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</si>
  <si>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</si>
  <si>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</si>
  <si>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</si>
  <si>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</si>
  <si>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</si>
  <si>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</si>
  <si>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</si>
  <si>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</si>
  <si>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</si>
  <si>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</si>
  <si>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</si>
  <si>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</si>
  <si>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</si>
  <si>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</si>
  <si>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</si>
  <si>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</si>
  <si>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</si>
  <si>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</si>
  <si>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</si>
  <si>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</si>
  <si>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</si>
  <si>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</si>
  <si>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</si>
  <si>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</si>
  <si>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</si>
  <si>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</si>
  <si>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</si>
  <si>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</si>
  <si>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</si>
  <si>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</si>
  <si>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</si>
  <si>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</si>
  <si>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</si>
  <si>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</si>
  <si>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</si>
  <si>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</si>
  <si>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</si>
  <si>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</si>
  <si>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</si>
  <si>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</si>
  <si>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</si>
  <si>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</si>
  <si>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</si>
  <si>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</si>
  <si>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</si>
  <si>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</si>
  <si>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</si>
  <si>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</si>
  <si>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</si>
  <si>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</si>
  <si>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</si>
  <si>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</si>
  <si>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</si>
  <si>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</si>
  <si>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</si>
  <si>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</si>
  <si>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</si>
  <si>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</si>
  <si>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</si>
  <si>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</si>
  <si>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</si>
  <si>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</si>
  <si>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</si>
  <si>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</si>
  <si>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</si>
  <si>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</si>
  <si>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</si>
  <si>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</si>
  <si>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</si>
  <si>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</si>
  <si>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</si>
  <si>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</si>
  <si>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</si>
  <si>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</si>
  <si>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</si>
  <si>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</si>
  <si>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</si>
  <si>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</si>
  <si>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</si>
  <si>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</si>
  <si>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</si>
  <si>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</si>
  <si>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</si>
  <si>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</si>
  <si>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</si>
  <si>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</si>
  <si>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</si>
  <si>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</si>
  <si>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</si>
  <si>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</si>
  <si>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</si>
  <si>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</si>
  <si>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</si>
  <si>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</si>
  <si>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</si>
  <si>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</si>
  <si>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</si>
  <si>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</si>
  <si>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</si>
  <si>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</si>
  <si>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</si>
  <si>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</si>
  <si>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</si>
  <si>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</si>
  <si>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</si>
  <si>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</si>
  <si>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</si>
  <si>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</si>
  <si>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</si>
  <si>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</si>
  <si>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</si>
  <si>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</si>
  <si>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</si>
  <si>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</si>
  <si>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</si>
  <si>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</si>
  <si>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</si>
  <si>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</si>
  <si>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</si>
  <si>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</si>
  <si>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</si>
  <si>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</si>
  <si>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</si>
  <si>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</si>
  <si>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</si>
  <si>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</si>
  <si>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</si>
  <si>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</si>
  <si>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</si>
  <si>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</si>
  <si>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</si>
  <si>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</si>
  <si>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</si>
  <si>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</si>
  <si>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</si>
  <si>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</si>
  <si>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</si>
  <si>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</si>
  <si>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</si>
  <si>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</si>
  <si>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</si>
  <si>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</si>
  <si>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</si>
  <si>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</si>
  <si>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</si>
  <si>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</si>
  <si>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</si>
  <si>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</si>
  <si>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</si>
  <si>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</si>
  <si>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</si>
  <si>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</si>
  <si>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</si>
  <si>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</si>
  <si>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</si>
  <si>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</si>
  <si>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</si>
  <si>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</si>
  <si>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</si>
  <si>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</si>
  <si>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</si>
  <si>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</si>
  <si>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</si>
  <si>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</si>
  <si>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</si>
  <si>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</si>
  <si>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</si>
  <si>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</si>
  <si>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</si>
  <si>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</si>
  <si>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</si>
  <si>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</si>
  <si>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</si>
  <si>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</si>
  <si>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</si>
  <si>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</si>
  <si>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</si>
  <si>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</si>
  <si>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</si>
  <si>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</si>
  <si>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</si>
  <si>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</si>
  <si>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</si>
  <si>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</si>
  <si>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</si>
  <si>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</si>
  <si>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</si>
  <si>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</si>
  <si>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</si>
  <si>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</si>
  <si>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</si>
  <si>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</si>
  <si>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</si>
  <si>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</si>
  <si>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</si>
  <si>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</si>
  <si>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</si>
  <si>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</si>
  <si>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</si>
  <si>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</si>
  <si>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</si>
  <si>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</si>
  <si>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</si>
  <si>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</si>
  <si>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</si>
  <si>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</si>
  <si>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</si>
  <si>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</si>
  <si>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</si>
  <si>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</si>
  <si>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</si>
  <si>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</si>
  <si>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</si>
  <si>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</si>
  <si>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</si>
  <si>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</si>
  <si>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</si>
  <si>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</si>
  <si>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</si>
  <si>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</si>
  <si>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</si>
  <si>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</si>
  <si>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</si>
  <si>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</si>
  <si>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</si>
  <si>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</si>
  <si>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</si>
  <si>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</si>
  <si>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</si>
  <si>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</si>
  <si>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</si>
  <si>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</si>
  <si>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</si>
  <si>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</si>
  <si>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</si>
  <si>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</si>
  <si>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</si>
  <si>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</si>
  <si>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</si>
  <si>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</si>
  <si>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</si>
  <si>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</si>
  <si>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</si>
  <si>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</si>
  <si>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</si>
  <si>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</si>
  <si>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</si>
  <si>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</si>
  <si>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</si>
  <si>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</si>
  <si>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</si>
  <si>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</si>
  <si>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</si>
  <si>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</si>
  <si>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</si>
  <si>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</si>
  <si>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</si>
  <si>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</si>
  <si>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</si>
  <si>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</si>
  <si>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</si>
  <si>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</si>
  <si>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</si>
  <si>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</si>
  <si>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</si>
  <si>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</si>
  <si>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</si>
  <si>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</si>
  <si>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</si>
  <si>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</si>
  <si>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</si>
  <si>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</si>
  <si>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</si>
  <si>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</si>
  <si>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</si>
  <si>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</si>
  <si>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</si>
  <si>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</si>
  <si>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</si>
  <si>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</si>
  <si>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</si>
  <si>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</si>
  <si>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</si>
  <si>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</si>
  <si>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</si>
  <si>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</si>
  <si>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</si>
  <si>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</si>
  <si>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</si>
  <si>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</si>
  <si>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</si>
  <si>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</si>
  <si>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</si>
  <si>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</si>
  <si>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</si>
  <si>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</si>
  <si>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</si>
  <si>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</si>
  <si>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</si>
  <si>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</si>
  <si>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</si>
  <si>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</si>
  <si>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</si>
  <si>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</si>
  <si>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</si>
  <si>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</si>
  <si>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</si>
  <si>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</si>
  <si>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</si>
  <si>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</si>
  <si>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</si>
  <si>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</si>
  <si>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</si>
  <si>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</si>
  <si>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</si>
  <si>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</si>
  <si>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</si>
  <si>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</si>
  <si>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</si>
  <si>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</si>
  <si>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</si>
  <si>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</si>
  <si>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</si>
  <si>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</si>
  <si>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</si>
  <si>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</si>
  <si>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</si>
  <si>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</si>
  <si>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</si>
  <si>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</si>
  <si>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</si>
  <si>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</si>
  <si>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</si>
  <si>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</si>
  <si>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</si>
  <si>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</si>
  <si>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</si>
  <si>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</si>
  <si>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</si>
  <si>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</si>
  <si>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</si>
  <si>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</si>
  <si>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</si>
  <si>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</si>
  <si>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</si>
  <si>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</si>
  <si>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</si>
  <si>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</si>
  <si>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</si>
  <si>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</si>
  <si>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</si>
  <si>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</si>
  <si>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</si>
  <si>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</si>
  <si>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</si>
  <si>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</si>
  <si>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</si>
  <si>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</si>
  <si>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</si>
  <si>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</si>
  <si>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</si>
  <si>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</si>
  <si>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</si>
  <si>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</si>
  <si>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</si>
  <si>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</si>
  <si>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</si>
  <si>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</si>
  <si>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</si>
  <si>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</si>
  <si>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</si>
  <si>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</si>
  <si>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</si>
  <si>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</si>
  <si>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</si>
  <si>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</si>
  <si>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</si>
  <si>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</si>
  <si>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</si>
  <si>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</si>
  <si>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</si>
  <si>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</si>
  <si>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</si>
  <si>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</si>
  <si>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</si>
  <si>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</si>
  <si>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</si>
  <si>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</si>
  <si>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</si>
  <si>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</si>
  <si>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</si>
  <si>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</si>
  <si>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</si>
  <si>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</si>
  <si>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</si>
  <si>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</si>
  <si>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</si>
  <si>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</si>
  <si>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</si>
  <si>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</si>
  <si>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</si>
  <si>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</si>
  <si>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</si>
  <si>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</si>
  <si>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</si>
  <si>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</si>
  <si>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</si>
  <si>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</si>
  <si>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</si>
  <si>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</si>
  <si>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</si>
  <si>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</si>
  <si>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</si>
  <si>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</si>
  <si>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</si>
  <si>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</si>
  <si>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</si>
  <si>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</si>
  <si>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</si>
  <si>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</si>
  <si>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</si>
  <si>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</si>
  <si>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</si>
  <si>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</si>
  <si>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</si>
  <si>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</si>
  <si>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</si>
  <si>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</si>
  <si>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</si>
  <si>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</si>
  <si>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</si>
  <si>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</si>
  <si>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</si>
  <si>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</si>
  <si>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</si>
  <si>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</si>
  <si>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</si>
  <si>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</si>
  <si>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</si>
  <si>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</si>
  <si>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</si>
  <si>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</si>
  <si>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</si>
  <si>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</si>
  <si>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</si>
  <si>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</si>
  <si>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</si>
  <si>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</si>
  <si>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</si>
  <si>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</si>
  <si>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</si>
  <si>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</si>
  <si>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</si>
  <si>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</si>
  <si>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</si>
  <si>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</si>
  <si>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</si>
  <si>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</si>
  <si>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</si>
  <si>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</si>
  <si>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</si>
  <si>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</si>
  <si>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</si>
  <si>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</si>
  <si>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</si>
  <si>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</si>
  <si>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</si>
  <si>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</si>
  <si>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</si>
  <si>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</si>
  <si>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</si>
  <si>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</si>
  <si>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</si>
  <si>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</si>
  <si>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</si>
  <si>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</si>
  <si>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</si>
  <si>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</si>
  <si>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</si>
  <si>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</si>
  <si>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</si>
  <si>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</si>
  <si>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</si>
  <si>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</si>
  <si>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</si>
  <si>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</si>
  <si>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</si>
  <si>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</si>
  <si>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</si>
  <si>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</si>
  <si>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</si>
  <si>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</si>
  <si>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</si>
  <si>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</si>
  <si>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</si>
  <si>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</si>
  <si>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</si>
  <si>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</si>
  <si>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</si>
  <si>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</si>
  <si>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</si>
  <si>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</si>
  <si>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</si>
  <si>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</si>
  <si>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</si>
  <si>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</si>
  <si>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</si>
  <si>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</si>
  <si>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</si>
  <si>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</si>
  <si>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</si>
  <si>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</si>
  <si>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</si>
  <si>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</si>
  <si>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</si>
  <si>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</si>
  <si>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</si>
  <si>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</si>
  <si>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</si>
  <si>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</si>
  <si>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</si>
  <si>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</si>
  <si>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</si>
  <si>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</si>
  <si>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</si>
  <si>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</si>
  <si>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</si>
  <si>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</si>
  <si>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</si>
  <si>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</si>
  <si>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</si>
  <si>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</si>
  <si>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</si>
  <si>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</si>
  <si>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</si>
  <si>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</si>
  <si>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</si>
  <si>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</si>
  <si>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</si>
  <si>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</si>
  <si>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</si>
  <si>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</si>
  <si>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</si>
  <si>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</si>
  <si>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</si>
  <si>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</si>
  <si>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</si>
  <si>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</si>
  <si>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</si>
  <si>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</si>
  <si>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</si>
  <si>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</si>
  <si>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</si>
  <si>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</si>
  <si>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</si>
  <si>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</si>
  <si>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</si>
  <si>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</si>
  <si>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</si>
  <si>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</si>
  <si>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</si>
  <si>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</si>
  <si>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</si>
  <si>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</si>
  <si>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</si>
  <si>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</si>
  <si>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</si>
  <si>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</si>
  <si>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</si>
  <si>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</si>
  <si>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</si>
  <si>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</si>
  <si>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</si>
  <si>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</si>
  <si>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</si>
  <si>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</si>
  <si>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</si>
  <si>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</si>
  <si>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</si>
  <si>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</si>
  <si>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</si>
  <si>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</si>
  <si>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</si>
  <si>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</si>
  <si>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</si>
  <si>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</si>
  <si>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</si>
  <si>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</si>
  <si>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</si>
  <si>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</si>
  <si>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</si>
  <si>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</si>
  <si>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</si>
  <si>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</si>
  <si>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</si>
  <si>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</si>
  <si>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</si>
  <si>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</si>
  <si>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</si>
  <si>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</si>
  <si>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</si>
  <si>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</si>
  <si>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</si>
  <si>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</si>
  <si>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</si>
  <si>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</si>
  <si>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</si>
  <si>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</si>
  <si>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</si>
  <si>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</si>
  <si>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</si>
  <si>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</si>
  <si>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</si>
  <si>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</si>
  <si>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</si>
  <si>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</si>
  <si>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</si>
  <si>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</si>
  <si>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</si>
  <si>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</si>
  <si>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</si>
  <si>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</si>
  <si>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</si>
  <si>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</si>
  <si>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</si>
  <si>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</si>
  <si>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</si>
  <si>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</si>
  <si>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</si>
  <si>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</si>
  <si>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</si>
  <si>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</si>
  <si>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</si>
  <si>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</si>
  <si>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</si>
  <si>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</si>
  <si>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</si>
  <si>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</si>
  <si>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</si>
  <si>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</si>
  <si>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</si>
  <si>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</si>
  <si>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</si>
  <si>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</si>
  <si>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</si>
  <si>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</si>
  <si>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</si>
  <si>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</si>
  <si>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</si>
  <si>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</si>
  <si>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</si>
  <si>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</si>
  <si>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</si>
  <si>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</si>
  <si>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</si>
  <si>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</si>
  <si>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</si>
  <si>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</si>
  <si>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</si>
  <si>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</si>
  <si>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</si>
  <si>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</si>
  <si>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</si>
  <si>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</si>
  <si>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</si>
  <si>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</si>
  <si>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</si>
  <si>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</si>
  <si>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</si>
  <si>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</si>
  <si>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</si>
  <si>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</si>
  <si>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</si>
  <si>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</si>
  <si>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</si>
  <si>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</si>
  <si>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</si>
  <si>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</si>
  <si>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</si>
  <si>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</si>
  <si>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</si>
  <si>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</si>
  <si>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</si>
  <si>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</si>
  <si>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</si>
  <si>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</si>
  <si>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</si>
  <si>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</si>
  <si>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</si>
  <si>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</si>
  <si>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</si>
  <si>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</si>
  <si>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</si>
  <si>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</si>
  <si>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</si>
  <si>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</si>
  <si>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</si>
  <si>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</si>
  <si>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</si>
  <si>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</si>
  <si>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</si>
  <si>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</si>
  <si>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</si>
  <si>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</si>
  <si>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</si>
  <si>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</si>
  <si>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</si>
  <si>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</si>
  <si>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</si>
  <si>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</si>
  <si>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</si>
  <si>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</si>
  <si>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</si>
  <si>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</si>
  <si>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</si>
  <si>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</si>
  <si>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</si>
  <si>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</si>
  <si>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</si>
  <si>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</si>
  <si>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</si>
  <si>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</si>
  <si>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</si>
  <si>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</si>
  <si>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</si>
  <si>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</si>
  <si>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</si>
  <si>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</si>
  <si>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</si>
  <si>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</si>
  <si>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</si>
  <si>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</si>
  <si>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</si>
  <si>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</si>
  <si>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</si>
  <si>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</si>
  <si>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</si>
  <si>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</si>
  <si>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</si>
  <si>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</si>
  <si>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</si>
  <si>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</si>
  <si>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</si>
  <si>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</si>
  <si>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</si>
  <si>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</si>
  <si>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</si>
  <si>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</si>
  <si>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</si>
  <si>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</si>
  <si>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</si>
  <si>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</si>
  <si>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</si>
  <si>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</si>
  <si>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</si>
  <si>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</si>
  <si>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</si>
  <si>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</si>
  <si>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</si>
  <si>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</si>
  <si>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</si>
  <si>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</si>
  <si>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</si>
  <si>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</si>
  <si>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</si>
  <si>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</si>
  <si>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</si>
  <si>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</si>
  <si>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</si>
  <si>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</si>
  <si>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</si>
  <si>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</si>
  <si>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</si>
  <si>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</si>
  <si>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</si>
  <si>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</si>
  <si>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</si>
  <si>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</si>
  <si>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</si>
  <si>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</si>
  <si>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</si>
  <si>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</si>
  <si>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</si>
  <si>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</si>
  <si>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</si>
  <si>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</si>
  <si>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</si>
  <si>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</si>
  <si>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</si>
  <si>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</si>
  <si>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</si>
  <si>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</si>
  <si>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</si>
  <si>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</si>
  <si>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</si>
  <si>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</si>
  <si>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</si>
  <si>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</si>
  <si>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</si>
  <si>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</si>
  <si>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</si>
  <si>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</si>
  <si>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</si>
  <si>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</si>
  <si>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</si>
  <si>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</si>
  <si>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</si>
  <si>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</si>
  <si>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</si>
  <si>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</si>
  <si>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</si>
  <si>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</si>
  <si>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</si>
  <si>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</si>
  <si>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</si>
  <si>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</si>
  <si>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</si>
  <si>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</si>
  <si>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</si>
  <si>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</si>
  <si>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</si>
  <si>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</si>
  <si>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</si>
  <si>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</si>
  <si>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</si>
  <si>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</si>
  <si>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</si>
  <si>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</si>
  <si>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</si>
  <si>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</si>
  <si>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</si>
  <si>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</si>
  <si>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</si>
  <si>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</si>
  <si>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</si>
  <si>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</si>
  <si>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</si>
  <si>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</si>
  <si>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</si>
  <si>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</si>
  <si>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</si>
  <si>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</si>
  <si>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</si>
  <si>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</si>
  <si>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</si>
  <si>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</si>
  <si>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</si>
  <si>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</si>
  <si>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</si>
  <si>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</si>
  <si>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</si>
  <si>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</si>
  <si>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</si>
  <si>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</si>
  <si>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</si>
  <si>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</si>
  <si>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</si>
  <si>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</si>
  <si>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</si>
  <si>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</si>
  <si>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</si>
  <si>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</si>
  <si>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</si>
  <si>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</si>
  <si>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</si>
  <si>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</si>
  <si>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</si>
  <si>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</si>
  <si>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</si>
  <si>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</si>
  <si>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</si>
  <si>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</si>
  <si>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</si>
  <si>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</si>
  <si>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</si>
  <si>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</si>
  <si>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</si>
  <si>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</si>
  <si>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</si>
  <si>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</si>
  <si>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</si>
  <si>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</si>
  <si>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</si>
  <si>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</si>
  <si>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</si>
  <si>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</si>
  <si>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</si>
  <si>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</si>
  <si>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</si>
  <si>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</si>
  <si>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</si>
  <si>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</si>
  <si>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</si>
  <si>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</si>
  <si>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</si>
  <si>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</si>
  <si>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</si>
  <si>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</si>
  <si>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</si>
  <si>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</si>
  <si>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</si>
  <si>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</si>
  <si>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</si>
  <si>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</si>
  <si>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</si>
  <si>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</si>
  <si>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</si>
  <si>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</si>
  <si>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</si>
  <si>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</si>
  <si>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</si>
  <si>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</si>
  <si>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</si>
  <si>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</si>
  <si>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</si>
  <si>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</si>
  <si>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</si>
  <si>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</si>
  <si>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</si>
  <si>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</si>
  <si>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</si>
  <si>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</si>
  <si>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</si>
  <si>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</si>
  <si>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</si>
  <si>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</si>
  <si>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</si>
  <si>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</si>
  <si>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</si>
  <si>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</si>
  <si>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</si>
  <si>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</si>
  <si>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</si>
  <si>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</si>
  <si>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</si>
  <si>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</si>
  <si>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</si>
  <si>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</si>
  <si>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</si>
  <si>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</si>
  <si>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</si>
  <si>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</si>
  <si>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</si>
  <si>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</si>
  <si>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</si>
  <si>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</si>
  <si>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</si>
  <si>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</si>
  <si>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</si>
  <si>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</si>
  <si>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</si>
  <si>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</si>
  <si>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</si>
  <si>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</si>
  <si>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</si>
  <si>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</si>
  <si>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</si>
  <si>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</si>
  <si>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</si>
  <si>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</si>
  <si>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</si>
  <si>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</si>
  <si>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</si>
  <si>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</si>
  <si>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</si>
  <si>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</si>
  <si>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</si>
  <si>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</si>
  <si>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</si>
  <si>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</si>
  <si>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</si>
  <si>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</si>
  <si>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</si>
  <si>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</si>
  <si>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</si>
  <si>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</si>
  <si>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</si>
  <si>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</si>
  <si>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</si>
  <si>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</si>
  <si>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</si>
  <si>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</si>
  <si>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</si>
  <si>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</si>
  <si>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</si>
  <si>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</si>
  <si>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</si>
  <si>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</si>
  <si>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</si>
  <si>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</si>
  <si>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</si>
  <si>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</si>
  <si>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</si>
  <si>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</si>
  <si>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</si>
  <si>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</si>
  <si>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</si>
  <si>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</si>
  <si>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</si>
  <si>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</si>
  <si>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</si>
  <si>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</si>
  <si>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</si>
  <si>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</si>
  <si>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</si>
  <si>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</si>
  <si>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</si>
  <si>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</si>
  <si>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</si>
  <si>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</si>
  <si>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</si>
  <si>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</si>
  <si>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</si>
  <si>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</si>
  <si>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</si>
  <si>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</si>
  <si>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</si>
  <si>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</si>
  <si>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</si>
  <si>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</si>
  <si>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</si>
  <si>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</si>
  <si>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</si>
  <si>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</si>
  <si>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</si>
  <si>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</si>
  <si>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</si>
  <si>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</si>
  <si>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</si>
  <si>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</si>
  <si>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</si>
  <si>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</si>
  <si>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</si>
  <si>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</si>
  <si>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</si>
  <si>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</si>
  <si>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</si>
  <si>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</si>
  <si>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</si>
  <si>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</si>
  <si>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</si>
  <si>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</si>
  <si>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</si>
  <si>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</si>
  <si>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</si>
  <si>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</si>
  <si>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</si>
  <si>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</si>
  <si>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</si>
  <si>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</si>
  <si>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</si>
  <si>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</si>
  <si>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</si>
  <si>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</si>
  <si>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</si>
  <si>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</si>
  <si>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</si>
  <si>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</si>
  <si>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</si>
  <si>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</si>
  <si>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</si>
  <si>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</si>
  <si>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</si>
  <si>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</si>
  <si>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</si>
  <si>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</si>
  <si>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</si>
  <si>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</si>
  <si>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</si>
  <si>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</si>
  <si>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</si>
  <si>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</si>
  <si>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</si>
  <si>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</si>
  <si>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</si>
  <si>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</si>
  <si>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</si>
  <si>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</si>
  <si>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</si>
  <si>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</si>
  <si>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</si>
  <si>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</si>
  <si>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</si>
  <si>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</si>
  <si>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</si>
  <si>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</si>
  <si>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</si>
  <si>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</si>
  <si>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</si>
  <si>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</si>
  <si>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</si>
  <si>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</si>
  <si>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</si>
  <si>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</si>
  <si>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</si>
  <si>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</si>
  <si>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</si>
  <si>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</si>
  <si>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</si>
  <si>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</si>
  <si>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</si>
  <si>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</si>
  <si>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</si>
  <si>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</si>
  <si>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</si>
  <si>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</si>
  <si>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</si>
  <si>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</si>
  <si>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</si>
  <si>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</si>
  <si>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</si>
  <si>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</si>
  <si>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</si>
  <si>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</si>
  <si>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</si>
  <si>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</si>
  <si>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</si>
  <si>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</si>
  <si>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</si>
  <si>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</si>
  <si>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</si>
  <si>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</si>
  <si>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</si>
  <si>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</si>
  <si>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</si>
  <si>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</si>
  <si>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</si>
  <si>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</si>
  <si>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</si>
  <si>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</si>
  <si>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</si>
  <si>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</si>
  <si>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</si>
  <si>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</si>
  <si>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</si>
  <si>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</si>
  <si>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</si>
  <si>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</si>
  <si>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</si>
  <si>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</si>
  <si>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</si>
  <si>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</si>
  <si>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</si>
  <si>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</si>
  <si>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</si>
  <si>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</si>
  <si>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</si>
  <si>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</si>
  <si>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</si>
  <si>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</si>
  <si>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</si>
  <si>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</si>
  <si>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</si>
  <si>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</si>
  <si>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</si>
  <si>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</si>
  <si>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</si>
  <si>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</si>
  <si>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</si>
  <si>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</si>
  <si>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</si>
  <si>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</si>
  <si>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</si>
  <si>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</si>
  <si>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</si>
  <si>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</si>
  <si>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</si>
  <si>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</si>
  <si>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</si>
  <si>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</si>
  <si>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</si>
  <si>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</si>
  <si>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</si>
  <si>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</si>
  <si>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</si>
  <si>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</si>
  <si>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</si>
  <si>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</si>
  <si>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</si>
  <si>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</si>
  <si>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</si>
  <si>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</si>
  <si>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</si>
  <si>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</si>
  <si>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</si>
  <si>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</si>
  <si>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</si>
  <si>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</si>
  <si>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</si>
  <si>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</si>
  <si>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</si>
  <si>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</si>
  <si>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</si>
  <si>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</si>
  <si>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</si>
  <si>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</si>
  <si>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</si>
  <si>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</si>
  <si>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</si>
  <si>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</si>
  <si>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</si>
  <si>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</si>
  <si>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</si>
  <si>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</si>
  <si>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</si>
  <si>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</si>
  <si>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</si>
  <si>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</si>
  <si>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</si>
  <si>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</si>
  <si>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</si>
  <si>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</si>
  <si>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</si>
  <si>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</si>
  <si>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</si>
  <si>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</si>
  <si>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</si>
  <si>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</si>
  <si>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</si>
  <si>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</si>
  <si>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</si>
  <si>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</si>
  <si>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</si>
  <si>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</si>
  <si>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</si>
  <si>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</si>
  <si>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</si>
  <si>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</si>
  <si>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</si>
  <si>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</si>
  <si>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</si>
  <si>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</si>
  <si>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</si>
  <si>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</si>
  <si>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</si>
  <si>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</si>
  <si>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</si>
  <si>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</si>
  <si>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</si>
  <si>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</si>
  <si>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</si>
  <si>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</si>
  <si>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</si>
  <si>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</si>
  <si>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</si>
  <si>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</si>
  <si>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</si>
  <si>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</si>
  <si>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</si>
  <si>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</si>
  <si>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</si>
  <si>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</si>
  <si>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</si>
  <si>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</si>
  <si>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</si>
  <si>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</si>
  <si>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</si>
  <si>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</si>
  <si>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</si>
  <si>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</si>
  <si>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</si>
  <si>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</si>
  <si>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</si>
  <si>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</si>
  <si>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</si>
  <si>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</si>
  <si>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</si>
  <si>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</si>
  <si>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</si>
  <si>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</si>
  <si>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</si>
  <si>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</si>
  <si>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</si>
  <si>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</si>
  <si>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</si>
  <si>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</si>
  <si>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</si>
  <si>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</si>
  <si>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</si>
  <si>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</si>
  <si>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</si>
  <si>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</si>
  <si>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</si>
  <si>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</si>
  <si>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</si>
  <si>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</si>
  <si>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</si>
  <si>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</si>
  <si>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</si>
  <si>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</si>
  <si>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</si>
  <si>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</si>
  <si>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</si>
  <si>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</si>
  <si>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</si>
  <si>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</si>
  <si>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</si>
  <si>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</si>
  <si>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</si>
  <si>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</si>
  <si>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</si>
  <si>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</si>
  <si>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</si>
  <si>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</si>
  <si>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</si>
  <si>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</si>
  <si>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</si>
  <si>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</si>
  <si>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</si>
  <si>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</si>
  <si>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</si>
  <si>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</si>
  <si>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</si>
  <si>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</si>
  <si>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</si>
  <si>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</si>
  <si>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</si>
  <si>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</si>
  <si>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</si>
  <si>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</si>
  <si>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</si>
  <si>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</si>
  <si>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</si>
  <si>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</si>
  <si>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</si>
  <si>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</si>
  <si>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</si>
  <si>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</si>
  <si>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</si>
  <si>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</si>
  <si>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</si>
  <si>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</si>
  <si>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</si>
  <si>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</si>
  <si>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</si>
  <si>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</si>
  <si>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</si>
  <si>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</si>
  <si>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</si>
  <si>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</si>
  <si>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</si>
  <si>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</si>
  <si>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</si>
  <si>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</si>
  <si>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</si>
  <si>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</si>
  <si>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</si>
  <si>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</si>
  <si>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</si>
  <si>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</si>
  <si>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</si>
  <si>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</si>
  <si>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</si>
  <si>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</si>
  <si>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</si>
  <si>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</si>
  <si>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</si>
  <si>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</si>
  <si>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</si>
  <si>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</si>
  <si>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</si>
  <si>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</si>
  <si>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</si>
  <si>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</si>
  <si>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</si>
  <si>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</si>
  <si>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</si>
  <si>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</si>
  <si>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</si>
  <si>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</si>
  <si>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</si>
  <si>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</si>
  <si>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</si>
  <si>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</si>
  <si>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</si>
  <si>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</si>
  <si>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</si>
  <si>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</si>
  <si>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</si>
  <si>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</si>
  <si>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</si>
  <si>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</si>
  <si>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</si>
  <si>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</si>
  <si>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</si>
  <si>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</si>
  <si>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</si>
  <si>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</si>
  <si>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</si>
  <si>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</si>
  <si>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</si>
  <si>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</si>
  <si>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</si>
  <si>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</si>
  <si>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</si>
  <si>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</si>
  <si>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</si>
  <si>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</si>
  <si>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</si>
  <si>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</si>
  <si>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</si>
  <si>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</si>
  <si>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</si>
  <si>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</si>
  <si>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</si>
  <si>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</si>
  <si>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</si>
  <si>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</si>
  <si>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</si>
  <si>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</si>
  <si>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</si>
  <si>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</si>
  <si>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</si>
  <si>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</si>
  <si>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</si>
  <si>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</si>
  <si>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</si>
  <si>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</si>
  <si>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</si>
  <si>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</si>
  <si>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</si>
  <si>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</si>
  <si>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</si>
  <si>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</si>
  <si>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</si>
  <si>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</si>
  <si>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</si>
  <si>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</si>
  <si>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</si>
  <si>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</si>
  <si>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</si>
  <si>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</si>
  <si>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</si>
  <si>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</si>
  <si>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</si>
  <si>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</si>
  <si>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</si>
  <si>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</si>
  <si>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</si>
  <si>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</si>
  <si>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</si>
  <si>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</si>
  <si>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</si>
  <si>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</si>
  <si>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</si>
  <si>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</si>
  <si>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</si>
  <si>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</si>
  <si>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</si>
  <si>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</si>
  <si>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</si>
  <si>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</si>
  <si>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</si>
  <si>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</si>
  <si>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</si>
  <si>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</si>
  <si>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</si>
  <si>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</si>
  <si>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</si>
  <si>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</si>
  <si>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</si>
  <si>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</si>
  <si>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</si>
  <si>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</si>
  <si>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</si>
  <si>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</si>
  <si>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</si>
  <si>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</si>
  <si>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</si>
  <si>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</si>
  <si>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</si>
  <si>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</si>
  <si>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</si>
  <si>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</si>
  <si>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</si>
  <si>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</si>
  <si>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</si>
  <si>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</si>
  <si>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</si>
  <si>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</si>
  <si>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</si>
  <si>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</si>
  <si>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</si>
  <si>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</si>
  <si>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</si>
  <si>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</si>
  <si>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</si>
  <si>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</si>
  <si>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</si>
  <si>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</si>
  <si>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</si>
  <si>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</si>
  <si>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</si>
  <si>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</si>
  <si>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</si>
  <si>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</si>
  <si>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</si>
  <si>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</si>
  <si>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</si>
  <si>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</si>
  <si>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</si>
  <si>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</si>
  <si>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</si>
  <si>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</si>
  <si>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</si>
  <si>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</si>
  <si>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</si>
  <si>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</si>
  <si>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</si>
  <si>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</si>
  <si>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</si>
  <si>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</si>
  <si>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</si>
  <si>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</si>
  <si>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</si>
  <si>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</si>
  <si>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</si>
  <si>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</si>
  <si>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</si>
  <si>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</si>
  <si>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</si>
  <si>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</si>
  <si>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</si>
  <si>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</si>
  <si>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</si>
  <si>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</si>
  <si>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</si>
  <si>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</si>
  <si>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</si>
  <si>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</si>
  <si>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</si>
  <si>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</si>
  <si>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</si>
  <si>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</si>
  <si>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</si>
  <si>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</si>
  <si>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</si>
  <si>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</si>
  <si>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</si>
  <si>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</si>
  <si>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</si>
  <si>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</si>
  <si>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</si>
  <si>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</si>
  <si>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</si>
  <si>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</si>
  <si>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</si>
  <si>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</si>
  <si>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</si>
  <si>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</si>
  <si>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</si>
  <si>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</si>
  <si>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</si>
  <si>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</si>
  <si>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</si>
  <si>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</si>
  <si>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</si>
  <si>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</si>
  <si>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</si>
  <si>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</si>
  <si>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</si>
  <si>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</si>
  <si>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</si>
  <si>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</si>
  <si>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</si>
  <si>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</si>
  <si>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</si>
  <si>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</si>
  <si>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</si>
  <si>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</si>
  <si>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</si>
  <si>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</si>
  <si>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</si>
  <si>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</si>
  <si>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</si>
  <si>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</si>
  <si>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</si>
  <si>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</si>
  <si>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</si>
  <si>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</si>
  <si>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</si>
  <si>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</si>
  <si>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</si>
  <si>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</si>
  <si>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</si>
  <si>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</si>
  <si>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</si>
  <si>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</si>
  <si>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</si>
  <si>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</si>
  <si>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</si>
  <si>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</si>
  <si>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</si>
  <si>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</si>
  <si>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</si>
  <si>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</si>
  <si>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</si>
  <si>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</si>
  <si>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</si>
  <si>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</si>
  <si>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</si>
  <si>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</si>
  <si>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</si>
  <si>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</si>
  <si>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</si>
  <si>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</si>
  <si>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</si>
  <si>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</si>
  <si>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</si>
  <si>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</si>
  <si>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</si>
  <si>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</si>
  <si>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</si>
  <si>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</si>
  <si>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</si>
  <si>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</si>
  <si>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</si>
  <si>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</si>
  <si>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</si>
  <si>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</si>
  <si>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</si>
  <si>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</si>
  <si>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</si>
  <si>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</si>
  <si>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</si>
  <si>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</si>
  <si>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</si>
  <si>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</si>
  <si>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</si>
  <si>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</si>
  <si>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</si>
  <si>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</si>
  <si>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</si>
  <si>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</si>
  <si>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</si>
  <si>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</si>
  <si>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</si>
  <si>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</si>
  <si>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</si>
  <si>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</si>
  <si>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</si>
  <si>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</si>
  <si>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</si>
  <si>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</si>
  <si>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</si>
  <si>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</si>
  <si>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</si>
  <si>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</si>
  <si>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</si>
  <si>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</si>
  <si>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</si>
  <si>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</si>
  <si>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</si>
  <si>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</si>
  <si>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</si>
  <si>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</si>
  <si>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</si>
  <si>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</si>
  <si>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</si>
  <si>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</si>
  <si>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</si>
  <si>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</si>
  <si>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</si>
  <si>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</si>
  <si>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</si>
  <si>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</si>
  <si>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</si>
  <si>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</si>
  <si>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</si>
  <si>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</si>
  <si>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</si>
  <si>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</si>
  <si>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</si>
  <si>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</si>
  <si>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</si>
  <si>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</si>
  <si>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</si>
  <si>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</si>
  <si>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</si>
  <si>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</si>
  <si>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</si>
  <si>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</si>
  <si>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</si>
  <si>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</si>
  <si>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</si>
  <si>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</si>
  <si>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</si>
  <si>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</si>
  <si>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</si>
  <si>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</si>
  <si>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</si>
  <si>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</si>
  <si>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</si>
  <si>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</si>
  <si>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</si>
  <si>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</si>
  <si>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</si>
  <si>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</si>
  <si>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</si>
  <si>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</si>
  <si>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</si>
  <si>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</si>
  <si>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</si>
  <si>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</si>
  <si>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</si>
  <si>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</si>
  <si>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</si>
  <si>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</si>
  <si>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</si>
  <si>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</si>
  <si>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</si>
  <si>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</si>
  <si>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</si>
  <si>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</si>
  <si>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</si>
  <si>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</si>
  <si>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</si>
  <si>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</si>
  <si>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</si>
  <si>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</si>
  <si>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</si>
  <si>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</si>
  <si>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</si>
  <si>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</si>
  <si>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</si>
  <si>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</si>
  <si>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</si>
  <si>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</si>
  <si>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</si>
  <si>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</si>
  <si>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</si>
  <si>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</si>
  <si>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</si>
  <si>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</si>
  <si>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</si>
  <si>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</si>
  <si>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</si>
  <si>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</si>
  <si>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</si>
  <si>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</si>
  <si>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</si>
  <si>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</si>
  <si>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</si>
  <si>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</si>
  <si>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</si>
  <si>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</si>
  <si>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</si>
  <si>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</si>
  <si>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</si>
  <si>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</si>
  <si>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</si>
  <si>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</si>
  <si>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</si>
  <si>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</si>
  <si>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</si>
  <si>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</si>
  <si>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</si>
  <si>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</si>
  <si>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</si>
  <si>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</si>
  <si>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</si>
  <si>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</si>
  <si>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</si>
  <si>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</si>
  <si>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</si>
  <si>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</si>
  <si>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</si>
  <si>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</si>
  <si>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</si>
  <si>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</si>
  <si>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</si>
  <si>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</si>
  <si>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</si>
  <si>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</si>
  <si>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</si>
  <si>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</si>
  <si>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</si>
  <si>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</si>
  <si>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</si>
  <si>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</si>
  <si>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</si>
  <si>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</si>
  <si>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</si>
  <si>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</si>
  <si>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</si>
  <si>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</si>
  <si>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</si>
  <si>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</si>
  <si>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</si>
  <si>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</si>
  <si>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</si>
  <si>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</si>
  <si>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</si>
  <si>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</si>
  <si>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</si>
  <si>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</si>
  <si>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</si>
  <si>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</si>
  <si>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</si>
  <si>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</si>
  <si>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</si>
  <si>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</si>
  <si>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</si>
  <si>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</si>
  <si>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</si>
  <si>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</si>
  <si>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</si>
  <si>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</si>
  <si>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</si>
  <si>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</si>
  <si>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</si>
  <si>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</si>
  <si>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</si>
  <si>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</si>
  <si>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</si>
  <si>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</si>
  <si>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</si>
  <si>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</si>
  <si>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</si>
  <si>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</si>
  <si>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</si>
  <si>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</si>
  <si>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</si>
  <si>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</si>
  <si>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</si>
  <si>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</si>
  <si>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</si>
  <si>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</si>
  <si>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</si>
  <si>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</si>
  <si>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</si>
  <si>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</si>
  <si>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</si>
  <si>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</si>
  <si>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</si>
  <si>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</si>
  <si>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</si>
  <si>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</si>
  <si>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</si>
  <si>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</si>
  <si>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</si>
  <si>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</si>
  <si>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</si>
  <si>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</si>
  <si>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</si>
  <si>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</si>
  <si>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</si>
  <si>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</si>
  <si>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</si>
  <si>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</si>
  <si>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</si>
  <si>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</si>
  <si>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</si>
  <si>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</si>
  <si>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</si>
  <si>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</si>
  <si>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</si>
  <si>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</si>
  <si>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</si>
  <si>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</si>
  <si>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</si>
  <si>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</si>
  <si>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</si>
  <si>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</si>
  <si>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</si>
  <si>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</si>
  <si>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</si>
  <si>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</si>
  <si>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</si>
  <si>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</si>
  <si>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</si>
  <si>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</si>
  <si>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</si>
  <si>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</si>
  <si>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</si>
  <si>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</si>
  <si>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</si>
  <si>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</si>
  <si>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</si>
  <si>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</si>
  <si>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</si>
  <si>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</si>
  <si>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</si>
  <si>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</si>
  <si>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</si>
  <si>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</si>
  <si>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</si>
  <si>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</si>
  <si>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</si>
  <si>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</si>
  <si>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</si>
  <si>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</si>
  <si>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</si>
  <si>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</si>
  <si>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</si>
  <si>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</si>
  <si>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</si>
  <si>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</si>
  <si>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</si>
  <si>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</si>
  <si>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</si>
  <si>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</si>
  <si>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</si>
  <si>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</si>
  <si>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</si>
  <si>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</si>
  <si>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</si>
  <si>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</si>
  <si>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</si>
  <si>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</si>
  <si>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</si>
  <si>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</si>
  <si>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</si>
  <si>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</si>
  <si>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</si>
  <si>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</si>
  <si>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</si>
  <si>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</si>
  <si>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</si>
  <si>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</si>
  <si>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</si>
  <si>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</si>
  <si>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</si>
  <si>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</si>
  <si>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</si>
  <si>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</si>
  <si>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</si>
  <si>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</si>
  <si>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</si>
  <si>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</si>
  <si>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</si>
  <si>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</si>
  <si>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</si>
  <si>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</si>
  <si>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</si>
  <si>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</si>
  <si>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</si>
  <si>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</si>
  <si>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</si>
  <si>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</si>
  <si>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</si>
  <si>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</si>
  <si>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</si>
  <si>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</si>
  <si>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</si>
  <si>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</si>
  <si>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</si>
  <si>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</si>
  <si>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</si>
  <si>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</si>
  <si>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</si>
  <si>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</si>
  <si>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</si>
  <si>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</si>
  <si>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</si>
  <si>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</si>
  <si>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</si>
  <si>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</si>
  <si>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</si>
  <si>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</si>
  <si>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</si>
  <si>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</si>
  <si>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</si>
  <si>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</si>
  <si>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</si>
  <si>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</si>
  <si>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</si>
  <si>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</si>
  <si>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</si>
  <si>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</si>
  <si>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</si>
  <si>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</si>
  <si>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</si>
  <si>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</si>
  <si>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</si>
  <si>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</si>
  <si>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</si>
  <si>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</si>
  <si>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</si>
  <si>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</si>
  <si>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</si>
  <si>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</si>
  <si>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</si>
  <si>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</si>
  <si>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</si>
  <si>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</si>
  <si>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</si>
  <si>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</si>
  <si>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</si>
  <si>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</si>
  <si>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</si>
  <si>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</si>
  <si>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</si>
  <si>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</si>
  <si>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</si>
  <si>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</si>
  <si>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</si>
  <si>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</si>
  <si>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</si>
  <si>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</si>
  <si>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</si>
  <si>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</si>
  <si>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</si>
  <si>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</si>
  <si>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</si>
  <si>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</si>
  <si>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</si>
  <si>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</si>
  <si>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</si>
  <si>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</si>
  <si>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</si>
  <si>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</si>
  <si>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</si>
  <si>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</si>
  <si>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</si>
  <si>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</si>
  <si>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</si>
  <si>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</si>
  <si>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</si>
  <si>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</si>
  <si>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</si>
  <si>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</si>
  <si>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</si>
  <si>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</si>
  <si>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</si>
  <si>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</si>
  <si>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</si>
  <si>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</si>
  <si>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</si>
  <si>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</si>
  <si>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</si>
  <si>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</si>
  <si>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</si>
  <si>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</si>
  <si>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</si>
  <si>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</si>
  <si>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</si>
  <si>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</si>
  <si>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</si>
  <si>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</si>
  <si>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</si>
  <si>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</si>
  <si>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</si>
  <si>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</si>
  <si>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</si>
  <si>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</si>
  <si>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</si>
  <si>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</si>
  <si>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</si>
  <si>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</si>
  <si>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</si>
  <si>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</si>
  <si>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</si>
  <si>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</si>
  <si>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</si>
  <si>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</si>
  <si>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</si>
  <si>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</si>
  <si>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</si>
  <si>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</si>
  <si>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</si>
  <si>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</si>
  <si>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</si>
  <si>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</si>
  <si>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</si>
  <si>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</si>
  <si>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</si>
  <si>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</si>
  <si>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</si>
  <si>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</si>
  <si>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</si>
  <si>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</si>
  <si>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</si>
  <si>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</si>
  <si>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</si>
  <si>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</si>
  <si>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</si>
  <si>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</si>
  <si>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</si>
  <si>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</si>
  <si>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</si>
  <si>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</si>
  <si>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</si>
  <si>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</si>
  <si>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</si>
  <si>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</si>
  <si>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</si>
  <si>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</si>
  <si>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</si>
  <si>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</si>
  <si>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</si>
  <si>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</si>
  <si>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</si>
  <si>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</si>
  <si>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</si>
  <si>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</si>
  <si>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</si>
  <si>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</si>
  <si>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</si>
  <si>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</si>
  <si>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</si>
  <si>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</si>
  <si>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</si>
  <si>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</si>
  <si>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</si>
  <si>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</si>
  <si>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</si>
  <si>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</si>
  <si>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</si>
  <si>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</si>
  <si>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</si>
  <si>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</si>
  <si>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</si>
  <si>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</si>
  <si>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</si>
  <si>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</si>
  <si>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</si>
  <si>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</si>
  <si>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</si>
  <si>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</si>
  <si>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</si>
  <si>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</si>
  <si>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</si>
  <si>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</si>
  <si>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</si>
  <si>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</si>
  <si>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</si>
  <si>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</si>
  <si>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</si>
  <si>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</si>
  <si>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</si>
  <si>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</si>
  <si>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</si>
  <si>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</si>
  <si>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</si>
  <si>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</si>
  <si>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</si>
  <si>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</si>
  <si>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</si>
  <si>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</si>
  <si>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</si>
  <si>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</si>
  <si>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</si>
  <si>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</si>
  <si>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</si>
  <si>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</si>
  <si>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</si>
  <si>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</si>
  <si>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</si>
  <si>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</si>
  <si>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</si>
  <si>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</si>
  <si>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</si>
  <si>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</si>
  <si>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</si>
  <si>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</si>
  <si>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</si>
  <si>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</si>
  <si>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</si>
  <si>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</si>
  <si>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</si>
  <si>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</si>
  <si>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</si>
  <si>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</si>
  <si>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</si>
  <si>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</si>
  <si>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</si>
  <si>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</si>
  <si>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</si>
  <si>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</si>
  <si>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</si>
  <si>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</si>
  <si>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</si>
  <si>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</si>
  <si>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</si>
  <si>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</si>
  <si>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</si>
  <si>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</si>
  <si>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</si>
  <si>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</si>
  <si>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</si>
  <si>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</si>
  <si>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</si>
  <si>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</si>
  <si>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</si>
  <si>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</si>
  <si>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</si>
  <si>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</si>
  <si>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</si>
  <si>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</si>
  <si>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</si>
  <si>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</si>
  <si>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</si>
  <si>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</si>
  <si>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</si>
  <si>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</si>
  <si>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</si>
  <si>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</si>
  <si>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</si>
  <si>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</si>
  <si>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</si>
  <si>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</si>
  <si>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</si>
  <si>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</si>
  <si>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</si>
  <si>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</si>
  <si>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</si>
  <si>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</si>
  <si>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</si>
  <si>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</si>
  <si>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</si>
  <si>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</si>
  <si>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</si>
  <si>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</si>
  <si>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</si>
  <si>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</si>
  <si>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</si>
  <si>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</si>
  <si>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</si>
  <si>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</si>
  <si>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</si>
  <si>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</si>
  <si>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</si>
  <si>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</si>
  <si>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</si>
  <si>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</si>
  <si>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</si>
  <si>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</si>
  <si>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</si>
  <si>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</si>
  <si>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</si>
  <si>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</si>
  <si>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</si>
  <si>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</si>
  <si>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</si>
  <si>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</si>
  <si>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</si>
  <si>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</si>
  <si>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</si>
  <si>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</si>
  <si>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</si>
  <si>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</si>
  <si>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</si>
  <si>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</si>
  <si>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</si>
  <si>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</si>
  <si>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</si>
  <si>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</si>
  <si>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</si>
  <si>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</si>
  <si>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</si>
  <si>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</si>
  <si>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</si>
  <si>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</si>
  <si>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</si>
  <si>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</si>
  <si>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</si>
  <si>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</si>
  <si>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</si>
  <si>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</si>
  <si>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</si>
  <si>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</si>
  <si>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</si>
  <si>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</si>
  <si>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</si>
  <si>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</si>
  <si>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</si>
  <si>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</si>
  <si>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</si>
  <si>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</si>
  <si>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</si>
  <si>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</si>
  <si>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</si>
  <si>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</si>
  <si>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</si>
  <si>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</si>
  <si>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</si>
  <si>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</si>
  <si>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</si>
  <si>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</si>
  <si>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</si>
  <si>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</si>
  <si>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</si>
  <si>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</si>
  <si>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</si>
  <si>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</si>
  <si>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</si>
  <si>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</si>
  <si>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</si>
  <si>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</si>
  <si>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</si>
  <si>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</si>
  <si>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</si>
  <si>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</si>
  <si>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</si>
  <si>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</si>
  <si>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</si>
  <si>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</si>
  <si>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</si>
  <si>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</si>
  <si>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</si>
  <si>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</si>
  <si>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</si>
  <si>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</si>
  <si>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</si>
  <si>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</si>
  <si>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</si>
  <si>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</si>
  <si>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</si>
  <si>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</si>
  <si>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</si>
  <si>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</si>
  <si>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</si>
  <si>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</si>
  <si>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</si>
  <si>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</si>
  <si>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</si>
  <si>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</si>
  <si>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</si>
  <si>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</si>
  <si>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</si>
  <si>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</si>
  <si>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</si>
  <si>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</si>
  <si>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</si>
  <si>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</si>
  <si>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</si>
  <si>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</si>
  <si>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</si>
  <si>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</si>
  <si>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</si>
  <si>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</si>
  <si>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</si>
  <si>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</si>
  <si>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</si>
  <si>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</si>
  <si>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</si>
  <si>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</si>
  <si>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</si>
  <si>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</si>
  <si>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</si>
  <si>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</si>
  <si>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</si>
  <si>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</si>
  <si>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</si>
  <si>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</si>
  <si>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</si>
  <si>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</si>
  <si>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</si>
  <si>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</si>
  <si>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</si>
  <si>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</si>
  <si>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</si>
  <si>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</si>
  <si>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</si>
  <si>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</si>
  <si>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</si>
  <si>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</si>
  <si>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</si>
  <si>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</si>
  <si>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</si>
  <si>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</si>
  <si>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</si>
  <si>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</si>
  <si>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</si>
  <si>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</si>
  <si>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</si>
  <si>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</si>
  <si>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</si>
  <si>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</si>
  <si>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</si>
  <si>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</si>
  <si>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</si>
  <si>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</si>
  <si>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</si>
  <si>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</si>
  <si>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</si>
  <si>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</si>
  <si>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</si>
  <si>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</si>
  <si>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</si>
  <si>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</si>
  <si>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</si>
  <si>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</si>
  <si>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</si>
  <si>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</si>
  <si>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</si>
  <si>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</si>
  <si>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</si>
  <si>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</si>
  <si>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</si>
  <si>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</si>
  <si>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</si>
  <si>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</si>
  <si>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</si>
  <si>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</si>
  <si>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</si>
  <si>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</si>
  <si>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</si>
  <si>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</si>
  <si>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</si>
  <si>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</si>
  <si>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</si>
  <si>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</si>
  <si>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</si>
  <si>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</si>
  <si>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</si>
  <si>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</si>
  <si>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</si>
  <si>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</si>
  <si>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</si>
  <si>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</si>
  <si>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</si>
  <si>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</si>
  <si>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</si>
  <si>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</si>
  <si>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</si>
  <si>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</si>
  <si>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</si>
  <si>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</si>
  <si>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</si>
  <si>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</si>
  <si>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</si>
  <si>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</si>
  <si>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</si>
  <si>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</si>
  <si>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</si>
  <si>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</si>
  <si>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</si>
  <si>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</si>
  <si>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</si>
  <si>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</si>
  <si>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</si>
  <si>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</si>
  <si>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</si>
  <si>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</si>
  <si>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</si>
  <si>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</si>
  <si>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</si>
  <si>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</si>
  <si>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</si>
  <si>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</si>
  <si>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</si>
  <si>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</si>
  <si>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</si>
  <si>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</si>
  <si>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</si>
  <si>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</si>
  <si>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</si>
  <si>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</si>
  <si>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</si>
  <si>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</si>
  <si>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</si>
  <si>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</si>
  <si>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</si>
  <si>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</si>
  <si>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</si>
  <si>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</si>
  <si>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</si>
  <si>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</si>
  <si>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</si>
  <si>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</si>
  <si>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</si>
  <si>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</si>
  <si>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</si>
  <si>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</si>
  <si>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</si>
  <si>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</si>
  <si>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</si>
  <si>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</si>
  <si>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</si>
  <si>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</si>
  <si>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</si>
  <si>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</si>
  <si>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</si>
  <si>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</si>
  <si>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</si>
  <si>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</si>
  <si>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</si>
  <si>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</si>
  <si>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</si>
  <si>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</si>
  <si>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</si>
  <si>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</si>
  <si>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</si>
  <si>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</si>
  <si>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</si>
  <si>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</si>
  <si>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</si>
  <si>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</si>
  <si>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</si>
  <si>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</si>
  <si>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</si>
  <si>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</si>
  <si>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</si>
  <si>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</si>
  <si>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</si>
  <si>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</si>
  <si>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</si>
  <si>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</si>
  <si>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</si>
  <si>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</si>
  <si>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</si>
  <si>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</si>
  <si>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</si>
  <si>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</si>
  <si>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</si>
  <si>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</si>
  <si>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</si>
  <si>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</si>
  <si>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</si>
  <si>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</si>
  <si>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</si>
  <si>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</si>
  <si>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</si>
  <si>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</si>
  <si>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</si>
  <si>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</si>
  <si>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</si>
  <si>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</si>
  <si>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</si>
  <si>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</si>
  <si>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</si>
  <si>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</si>
  <si>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</si>
  <si>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</si>
  <si>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</si>
  <si>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</si>
  <si>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</si>
  <si>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</si>
  <si>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</si>
  <si>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</si>
  <si>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</si>
  <si>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</si>
  <si>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</si>
  <si>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</si>
  <si>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</si>
  <si>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</si>
  <si>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</si>
  <si>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</si>
  <si>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</si>
  <si>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</si>
  <si>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</si>
  <si>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</si>
  <si>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</si>
  <si>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</si>
  <si>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</si>
  <si>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</si>
  <si>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</si>
  <si>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</si>
  <si>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</si>
  <si>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</si>
  <si>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</si>
  <si>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</si>
  <si>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</si>
  <si>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</si>
  <si>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</si>
  <si>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</si>
  <si>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</si>
  <si>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</si>
  <si>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</si>
  <si>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</si>
  <si>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</si>
  <si>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</si>
  <si>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</si>
  <si>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</si>
  <si>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</si>
  <si>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</si>
  <si>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</si>
  <si>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</si>
  <si>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</si>
  <si>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</si>
  <si>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</si>
  <si>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</si>
  <si>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</si>
  <si>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</si>
  <si>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</si>
  <si>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</si>
  <si>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</si>
  <si>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</si>
  <si>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</si>
  <si>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</si>
  <si>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</si>
  <si>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</si>
  <si>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</si>
  <si>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</si>
  <si>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</si>
  <si>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</si>
  <si>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</si>
  <si>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</si>
  <si>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</si>
  <si>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</si>
  <si>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</si>
  <si>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</si>
  <si>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</si>
  <si>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</si>
  <si>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</si>
  <si>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</si>
  <si>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</si>
  <si>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</si>
  <si>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</si>
  <si>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</si>
  <si>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</si>
  <si>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</si>
  <si>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</si>
  <si>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</si>
  <si>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</si>
  <si>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</si>
  <si>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</si>
  <si>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</si>
  <si>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</si>
  <si>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</si>
  <si>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</si>
  <si>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</si>
  <si>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</si>
  <si>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</si>
  <si>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</si>
  <si>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</si>
  <si>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</si>
  <si>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</si>
  <si>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</si>
  <si>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</si>
  <si>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</si>
  <si>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</si>
  <si>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</si>
  <si>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</si>
  <si>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</si>
  <si>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</si>
  <si>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</si>
  <si>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</si>
  <si>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</si>
  <si>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</si>
  <si>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</si>
  <si>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</si>
  <si>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</si>
  <si>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</si>
  <si>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</si>
  <si>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</si>
  <si>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</si>
  <si>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</si>
  <si>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</si>
  <si>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</si>
  <si>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</si>
  <si>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</si>
  <si>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</si>
  <si>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</si>
  <si>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</si>
  <si>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</si>
  <si>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</si>
  <si>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</si>
  <si>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</si>
  <si>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</si>
  <si>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</si>
  <si>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</si>
  <si>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</si>
  <si>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</si>
  <si>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</si>
  <si>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</si>
  <si>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</si>
  <si>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</si>
  <si>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</si>
  <si>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</si>
  <si>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</si>
  <si>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</si>
  <si>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</si>
  <si>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</si>
  <si>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</si>
  <si>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</si>
  <si>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</si>
  <si>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</si>
  <si>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</si>
  <si>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</si>
  <si>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</si>
  <si>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</si>
  <si>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</si>
  <si>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</si>
  <si>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</si>
  <si>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</si>
  <si>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</si>
  <si>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</si>
  <si>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</si>
  <si>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</si>
  <si>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</si>
  <si>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</si>
  <si>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</si>
  <si>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</si>
  <si>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</si>
  <si>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</si>
  <si>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</si>
  <si>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</si>
  <si>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</si>
  <si>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</si>
  <si>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</si>
  <si>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</si>
  <si>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</si>
  <si>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</si>
  <si>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</si>
  <si>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</si>
  <si>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</si>
  <si>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</si>
  <si>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</si>
  <si>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</si>
  <si>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</si>
  <si>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</si>
  <si>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</si>
  <si>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</si>
  <si>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</si>
  <si>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</si>
  <si>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</si>
  <si>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</si>
  <si>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</si>
  <si>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</si>
  <si>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</si>
  <si>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</si>
  <si>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</si>
  <si>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</si>
  <si>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</si>
  <si>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</si>
  <si>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</si>
  <si>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</si>
  <si>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</si>
  <si>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</si>
  <si>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</si>
  <si>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</si>
  <si>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</si>
  <si>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</si>
  <si>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</si>
  <si>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</si>
  <si>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</si>
  <si>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</si>
  <si>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</si>
  <si>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</si>
  <si>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</si>
  <si>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</si>
  <si>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</si>
  <si>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</si>
  <si>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</si>
  <si>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</si>
  <si>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</si>
  <si>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</si>
  <si>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</si>
  <si>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</si>
  <si>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</si>
  <si>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</si>
  <si>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</si>
  <si>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</si>
  <si>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</si>
  <si>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</si>
  <si>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</si>
  <si>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</si>
  <si>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</si>
  <si>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</si>
  <si>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</si>
  <si>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</si>
  <si>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</si>
  <si>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</si>
  <si>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</si>
  <si>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</si>
  <si>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</si>
  <si>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</si>
  <si>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</si>
  <si>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</si>
  <si>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</si>
  <si>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</si>
  <si>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</si>
  <si>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</si>
  <si>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</si>
  <si>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</si>
  <si>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</si>
  <si>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</si>
  <si>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</si>
  <si>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</si>
  <si>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</si>
  <si>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</si>
  <si>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</si>
  <si>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</si>
  <si>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</si>
  <si>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</si>
  <si>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</si>
  <si>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</si>
  <si>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</si>
  <si>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</si>
  <si>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</si>
  <si>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</si>
  <si>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</si>
  <si>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</si>
  <si>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</si>
  <si>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</si>
  <si>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</si>
  <si>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</si>
  <si>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</si>
  <si>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</si>
  <si>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</si>
  <si>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</si>
  <si>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</si>
  <si>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</si>
  <si>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</si>
  <si>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</si>
  <si>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</si>
  <si>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</si>
  <si>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</si>
  <si>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</si>
  <si>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</si>
  <si>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</si>
  <si>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</si>
  <si>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</si>
  <si>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</si>
  <si>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</si>
  <si>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</si>
  <si>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</si>
  <si>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</si>
  <si>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</si>
  <si>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</si>
  <si>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</si>
  <si>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</si>
  <si>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</si>
  <si>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</si>
  <si>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</si>
  <si>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</si>
  <si>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</si>
  <si>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</si>
  <si>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</si>
  <si>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</si>
  <si>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</si>
  <si>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</si>
  <si>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</si>
  <si>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</si>
  <si>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</si>
  <si>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</si>
  <si>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</si>
  <si>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</si>
  <si>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</si>
  <si>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</si>
  <si>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</si>
  <si>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</si>
  <si>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</si>
  <si>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</si>
  <si>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</si>
  <si>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</si>
  <si>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</si>
  <si>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</si>
  <si>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</si>
  <si>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</si>
  <si>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</si>
  <si>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</si>
  <si>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</si>
  <si>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</si>
  <si>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</si>
  <si>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</si>
  <si>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</si>
  <si>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</si>
  <si>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</si>
  <si>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</si>
  <si>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</si>
  <si>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</si>
  <si>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</si>
  <si>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</si>
  <si>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</si>
  <si>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</si>
  <si>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</si>
  <si>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</si>
  <si>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</si>
  <si>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</si>
  <si>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</si>
  <si>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</si>
  <si>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</si>
  <si>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</si>
  <si>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</si>
  <si>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</si>
  <si>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</si>
  <si>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</si>
  <si>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</si>
  <si>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</si>
  <si>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</si>
  <si>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</si>
  <si>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</si>
  <si>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</si>
  <si>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</si>
  <si>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</si>
  <si>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</si>
  <si>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</si>
  <si>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</si>
  <si>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</si>
  <si>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</si>
  <si>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</si>
  <si>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</si>
  <si>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</si>
  <si>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</si>
  <si>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</si>
  <si>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</si>
  <si>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</si>
  <si>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</si>
  <si>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</si>
  <si>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</si>
  <si>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</si>
  <si>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</si>
  <si>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</si>
  <si>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</si>
  <si>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</si>
  <si>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</si>
  <si>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</si>
  <si>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</si>
  <si>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</si>
  <si>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</si>
  <si>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</si>
  <si>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</si>
  <si>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</si>
  <si>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</si>
  <si>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</si>
  <si>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</si>
  <si>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</si>
  <si>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</si>
  <si>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</si>
  <si>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</si>
  <si>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</si>
  <si>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</si>
  <si>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</si>
  <si>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</si>
  <si>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</si>
  <si>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</si>
  <si>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</si>
  <si>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</si>
  <si>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</si>
  <si>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</si>
  <si>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</si>
  <si>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</si>
  <si>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</si>
  <si>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</si>
  <si>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</si>
  <si>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</si>
  <si>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</si>
  <si>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</si>
  <si>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</si>
  <si>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</si>
  <si>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</si>
  <si>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</si>
  <si>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</si>
  <si>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</si>
  <si>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</si>
  <si>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</si>
  <si>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</si>
  <si>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</si>
  <si>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</si>
  <si>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</si>
  <si>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</si>
  <si>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</si>
  <si>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</si>
  <si>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</si>
  <si>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</si>
  <si>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</si>
  <si>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</si>
  <si>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</si>
  <si>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</si>
  <si>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</si>
  <si>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</si>
  <si>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</si>
  <si>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</si>
  <si>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</si>
  <si>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</si>
  <si>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</si>
  <si>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</si>
  <si>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</si>
  <si>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</si>
  <si>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</si>
  <si>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</si>
  <si>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</si>
  <si>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</si>
  <si>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</si>
  <si>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</si>
  <si>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</si>
  <si>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</si>
  <si>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</si>
  <si>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</si>
  <si>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</si>
  <si>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</si>
  <si>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</si>
  <si>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</si>
  <si>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</si>
  <si>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</si>
  <si>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</si>
  <si>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</si>
  <si>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</si>
  <si>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</si>
  <si>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</si>
  <si>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</si>
  <si>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</si>
  <si>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</si>
  <si>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</si>
  <si>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</si>
  <si>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</si>
  <si>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</si>
  <si>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</si>
  <si>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</si>
  <si>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</si>
  <si>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</si>
  <si>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</si>
  <si>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</si>
  <si>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</si>
  <si>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</si>
  <si>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</si>
  <si>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</si>
  <si>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</si>
  <si>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</si>
  <si>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</si>
  <si>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</si>
  <si>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</si>
  <si>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</si>
  <si>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</si>
  <si>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</si>
  <si>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</si>
  <si>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</si>
  <si>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</si>
  <si>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</si>
  <si>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</si>
  <si>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</si>
  <si>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</si>
  <si>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</si>
  <si>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</si>
  <si>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</si>
  <si>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</si>
  <si>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</si>
  <si>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</si>
  <si>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</si>
  <si>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</si>
  <si>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</si>
  <si>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</si>
  <si>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</si>
  <si>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</si>
  <si>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</si>
  <si>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</si>
  <si>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</si>
  <si>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</si>
  <si>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</si>
  <si>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</si>
  <si>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</si>
  <si>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</si>
  <si>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</si>
  <si>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</si>
  <si>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</si>
  <si>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</si>
  <si>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</si>
  <si>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</si>
  <si>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</si>
  <si>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</si>
  <si>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</si>
  <si>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</si>
  <si>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</si>
  <si>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</si>
  <si>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</si>
  <si>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</si>
  <si>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</si>
  <si>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</si>
  <si>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</si>
  <si>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</si>
  <si>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</si>
  <si>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</si>
  <si>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</si>
  <si>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</si>
  <si>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</si>
  <si>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</si>
  <si>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</si>
  <si>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</si>
  <si>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</si>
  <si>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</si>
  <si>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</si>
  <si>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</si>
  <si>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</si>
  <si>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</si>
  <si>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</si>
  <si>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</si>
  <si>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</si>
  <si>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</si>
  <si>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</si>
  <si>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</si>
  <si>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</si>
  <si>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</si>
  <si>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</si>
  <si>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</si>
  <si>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</si>
  <si>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</si>
  <si>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</si>
  <si>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</si>
  <si>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</si>
  <si>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</si>
  <si>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</si>
  <si>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</si>
  <si>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</si>
  <si>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</si>
  <si>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</si>
  <si>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</si>
  <si>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</si>
  <si>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</si>
  <si>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</si>
  <si>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</si>
  <si>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</si>
  <si>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</si>
  <si>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</si>
  <si>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</si>
  <si>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</si>
  <si>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</si>
  <si>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</si>
  <si>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</si>
  <si>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</si>
  <si>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</si>
  <si>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</si>
  <si>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</si>
  <si>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</si>
  <si>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</si>
  <si>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</si>
  <si>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</si>
  <si>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</si>
  <si>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</si>
  <si>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</si>
  <si>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</si>
  <si>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</si>
  <si>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</si>
  <si>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</si>
  <si>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</si>
  <si>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</si>
  <si>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</si>
  <si>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</si>
  <si>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</si>
  <si>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</si>
  <si>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</si>
  <si>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</si>
  <si>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</si>
  <si>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</si>
  <si>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</si>
  <si>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</si>
  <si>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</si>
  <si>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</si>
  <si>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</si>
  <si>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</si>
  <si>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</si>
  <si>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</si>
  <si>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</si>
  <si>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</si>
  <si>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</si>
  <si>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</si>
  <si>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</si>
  <si>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</si>
  <si>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</si>
  <si>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</si>
  <si>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</si>
  <si>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</si>
  <si>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</si>
  <si>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</si>
  <si>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</si>
  <si>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</si>
  <si>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</si>
  <si>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</si>
  <si>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</si>
  <si>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</si>
  <si>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</si>
  <si>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</si>
  <si>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</si>
  <si>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</si>
  <si>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</si>
  <si>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</si>
  <si>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</si>
  <si>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</si>
  <si>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</si>
  <si>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</si>
  <si>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</si>
  <si>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</si>
  <si>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</si>
  <si>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</si>
  <si>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</si>
  <si>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</si>
  <si>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</si>
  <si>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</si>
  <si>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</si>
  <si>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</si>
  <si>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</si>
  <si>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</si>
  <si>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</si>
  <si>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</si>
  <si>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</si>
  <si>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</si>
  <si>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</si>
  <si>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</si>
  <si>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</si>
  <si>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</si>
  <si>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</si>
  <si>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</si>
  <si>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</si>
  <si>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</si>
  <si>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</si>
  <si>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</si>
  <si>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</si>
  <si>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</si>
  <si>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</si>
  <si>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</si>
  <si>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</si>
  <si>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</si>
  <si>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</si>
  <si>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</si>
  <si>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</si>
  <si>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</si>
  <si>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</si>
  <si>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</si>
  <si>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</si>
  <si>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</si>
  <si>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</si>
  <si>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</si>
  <si>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</si>
  <si>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</si>
  <si>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</si>
  <si>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</si>
  <si>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</si>
  <si>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</si>
  <si>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</si>
  <si>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</si>
  <si>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</si>
  <si>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</si>
  <si>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</si>
  <si>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</si>
  <si>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</si>
  <si>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</si>
  <si>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</si>
  <si>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</si>
  <si>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</si>
  <si>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</si>
  <si>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</si>
  <si>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</si>
  <si>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</si>
  <si>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</si>
  <si>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</si>
  <si>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</si>
  <si>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</si>
  <si>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</si>
  <si>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</si>
  <si>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</si>
  <si>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</si>
  <si>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</si>
  <si>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</si>
  <si>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</si>
  <si>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</si>
  <si>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</si>
  <si>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</si>
  <si>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</si>
  <si>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</si>
  <si>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</si>
  <si>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</si>
  <si>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</si>
  <si>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</si>
  <si>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</si>
  <si>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</si>
  <si>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</si>
  <si>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</si>
  <si>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</si>
  <si>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</si>
  <si>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</si>
  <si>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</si>
  <si>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</si>
  <si>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</si>
  <si>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</si>
  <si>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</si>
  <si>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</si>
  <si>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</si>
  <si>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</si>
  <si>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</si>
  <si>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</si>
  <si>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</si>
  <si>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</si>
  <si>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</si>
  <si>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</si>
  <si>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</si>
  <si>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</si>
  <si>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</si>
  <si>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</si>
  <si>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</si>
  <si>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</si>
  <si>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</si>
  <si>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</si>
  <si>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</si>
  <si>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</si>
  <si>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</si>
  <si>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</si>
  <si>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</si>
  <si>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</si>
  <si>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</si>
  <si>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</si>
  <si>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</si>
  <si>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</si>
  <si>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</si>
  <si>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</si>
  <si>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</si>
  <si>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</si>
  <si>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</si>
  <si>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</si>
  <si>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</si>
  <si>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</si>
  <si>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</si>
  <si>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</si>
  <si>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</si>
  <si>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</si>
  <si>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</si>
  <si>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</si>
  <si>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</si>
  <si>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</si>
  <si>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</si>
  <si>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</si>
  <si>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</si>
  <si>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</si>
  <si>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</si>
  <si>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</si>
  <si>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</si>
  <si>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</si>
  <si>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</si>
  <si>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</si>
  <si>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</si>
  <si>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</si>
  <si>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</si>
  <si>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</si>
  <si>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</si>
  <si>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</si>
  <si>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</si>
  <si>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</si>
  <si>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</si>
  <si>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</si>
  <si>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</si>
  <si>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</si>
  <si>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</si>
  <si>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</si>
  <si>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</si>
  <si>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</si>
  <si>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</si>
  <si>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</si>
  <si>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</si>
  <si>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</si>
  <si>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</si>
  <si>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</si>
  <si>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</si>
  <si>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</si>
  <si>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</si>
  <si>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</si>
  <si>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</si>
  <si>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</si>
  <si>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</si>
  <si>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</si>
  <si>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</si>
  <si>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</si>
  <si>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</si>
  <si>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</si>
  <si>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</si>
  <si>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</si>
  <si>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</si>
  <si>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</si>
  <si>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</si>
  <si>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</si>
  <si>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</si>
  <si>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</si>
  <si>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</si>
  <si>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</si>
  <si>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</si>
  <si>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</si>
  <si>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</si>
  <si>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</si>
  <si>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</si>
  <si>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</si>
  <si>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</si>
  <si>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</si>
  <si>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</si>
  <si>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</si>
  <si>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</si>
  <si>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</si>
  <si>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</si>
  <si>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</si>
  <si>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</si>
  <si>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</si>
  <si>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</si>
  <si>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</si>
  <si>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</si>
  <si>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</si>
  <si>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</si>
  <si>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</si>
  <si>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</si>
  <si>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</si>
  <si>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</si>
  <si>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</si>
  <si>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</si>
  <si>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</si>
  <si>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</si>
  <si>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</si>
  <si>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</si>
  <si>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</si>
  <si>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</si>
  <si>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</si>
  <si>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</si>
  <si>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</si>
  <si>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</si>
  <si>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</si>
  <si>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</si>
  <si>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</si>
  <si>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</si>
  <si>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</si>
  <si>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</si>
  <si>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</si>
  <si>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</si>
  <si>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</si>
  <si>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</si>
  <si>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</si>
  <si>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</si>
  <si>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</si>
  <si>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</si>
  <si>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</si>
  <si>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</si>
  <si>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</si>
  <si>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</si>
  <si>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</si>
  <si>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</si>
  <si>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</si>
  <si>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</si>
  <si>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</si>
  <si>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</si>
  <si>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</si>
  <si>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</si>
  <si>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</si>
  <si>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</si>
  <si>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</si>
  <si>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</si>
  <si>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</si>
  <si>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</si>
  <si>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</si>
  <si>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</si>
  <si>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</si>
  <si>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</si>
  <si>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</si>
  <si>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</si>
  <si>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</si>
  <si>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</si>
  <si>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</si>
  <si>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</si>
  <si>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</si>
  <si>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</si>
  <si>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</si>
  <si>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</si>
  <si>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</si>
  <si>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</si>
  <si>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</si>
  <si>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</si>
  <si>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</si>
  <si>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</si>
  <si>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</si>
  <si>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</si>
  <si>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</si>
  <si>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</si>
  <si>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</si>
  <si>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</si>
  <si>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</si>
  <si>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</si>
  <si>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</si>
  <si>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</si>
  <si>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</si>
  <si>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</si>
  <si>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</si>
  <si>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</si>
  <si>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</si>
  <si>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</si>
  <si>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</si>
  <si>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</si>
  <si>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</si>
  <si>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</si>
  <si>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</si>
  <si>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</si>
  <si>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</si>
  <si>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</si>
  <si>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</si>
  <si>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</si>
  <si>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</si>
  <si>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</si>
  <si>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</si>
  <si>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</si>
  <si>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</si>
  <si>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</si>
  <si>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</si>
  <si>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</si>
  <si>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</si>
  <si>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</si>
  <si>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</si>
  <si>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</si>
  <si>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</si>
  <si>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</si>
  <si>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</si>
  <si>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</si>
  <si>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</si>
  <si>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</si>
  <si>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</si>
  <si>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</si>
  <si>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</si>
  <si>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</si>
  <si>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</si>
  <si>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</si>
  <si>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</si>
  <si>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</si>
  <si>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</si>
  <si>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</si>
  <si>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</si>
  <si>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</si>
  <si>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</si>
  <si>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</si>
  <si>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</si>
  <si>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</si>
  <si>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</si>
  <si>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</si>
  <si>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</si>
  <si>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</si>
  <si>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</si>
  <si>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</si>
  <si>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</si>
  <si>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</si>
  <si>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</si>
  <si>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</si>
  <si>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</si>
  <si>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</si>
  <si>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</si>
  <si>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</si>
  <si>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</si>
  <si>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</si>
  <si>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</si>
  <si>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</si>
  <si>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</si>
  <si>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</si>
  <si>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</si>
  <si>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</si>
  <si>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</si>
  <si>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</si>
  <si>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</si>
  <si>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</si>
  <si>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</si>
  <si>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</si>
  <si>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</si>
  <si>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</si>
  <si>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</si>
  <si>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</si>
  <si>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</si>
  <si>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</si>
  <si>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</si>
  <si>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</si>
  <si>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</si>
  <si>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</si>
  <si>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</si>
  <si>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</si>
  <si>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</si>
  <si>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</si>
  <si>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</si>
  <si>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</si>
  <si>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</si>
  <si>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</si>
  <si>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</si>
  <si>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</si>
  <si>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</si>
  <si>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</si>
  <si>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</si>
  <si>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</si>
  <si>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</si>
  <si>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</si>
  <si>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</si>
  <si>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</si>
  <si>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</si>
  <si>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</si>
  <si>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</si>
  <si>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</si>
  <si>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</si>
  <si>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</si>
  <si>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</si>
  <si>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</si>
  <si>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</si>
  <si>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</si>
  <si>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</si>
  <si>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</si>
  <si>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</si>
  <si>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</si>
  <si>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</si>
  <si>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</si>
  <si>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</si>
  <si>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</si>
  <si>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</si>
  <si>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</si>
  <si>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</si>
  <si>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</si>
  <si>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</si>
  <si>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</si>
  <si>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</si>
  <si>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</si>
  <si>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</si>
  <si>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</si>
  <si>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</si>
  <si>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</si>
  <si>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</si>
  <si>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</si>
  <si>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</si>
  <si>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</si>
  <si>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</si>
  <si>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</si>
  <si>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</si>
  <si>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</si>
  <si>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</si>
  <si>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</si>
  <si>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</si>
  <si>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</si>
  <si>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</si>
  <si>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</si>
  <si>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</si>
  <si>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</si>
  <si>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</si>
  <si>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</si>
  <si>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</si>
  <si>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</si>
  <si>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</si>
  <si>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</si>
  <si>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</si>
  <si>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</si>
  <si>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</si>
  <si>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</si>
  <si>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</si>
  <si>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</si>
  <si>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</si>
  <si>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</si>
  <si>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</si>
  <si>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</si>
  <si>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</si>
  <si>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</si>
  <si>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</si>
  <si>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</si>
  <si>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</si>
  <si>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</si>
  <si>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</si>
  <si>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</si>
  <si>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</si>
  <si>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</si>
  <si>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</si>
  <si>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</si>
  <si>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</si>
  <si>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</si>
  <si>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</si>
  <si>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</si>
  <si>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</si>
  <si>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</si>
  <si>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</si>
  <si>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</si>
  <si>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</si>
  <si>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</si>
  <si>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</si>
  <si>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</si>
  <si>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</si>
  <si>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</si>
  <si>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</si>
  <si>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</si>
  <si>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</si>
  <si>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</si>
  <si>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</si>
  <si>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</si>
  <si>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</si>
  <si>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</si>
  <si>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</si>
  <si>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</si>
  <si>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</si>
  <si>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</si>
  <si>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</si>
  <si>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</si>
  <si>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</si>
  <si>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</si>
  <si>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</si>
  <si>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</si>
  <si>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</si>
  <si>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</si>
  <si>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</si>
  <si>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</si>
  <si>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</si>
  <si>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</si>
  <si>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</si>
  <si>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</si>
  <si>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</si>
  <si>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</si>
  <si>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</si>
  <si>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</si>
  <si>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</si>
  <si>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</si>
  <si>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</si>
  <si>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</si>
  <si>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</si>
  <si>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</si>
  <si>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</si>
  <si>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</si>
  <si>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</si>
  <si>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</si>
  <si>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</si>
  <si>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</si>
  <si>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</si>
  <si>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</si>
  <si>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</si>
  <si>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</si>
  <si>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</si>
  <si>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</si>
  <si>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</si>
  <si>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</si>
  <si>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</si>
  <si>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</si>
  <si>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</si>
  <si>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</si>
  <si>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</si>
  <si>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</si>
  <si>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</si>
  <si>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</si>
  <si>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</si>
  <si>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</si>
  <si>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</si>
  <si>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</si>
  <si>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</si>
  <si>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</si>
  <si>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</si>
  <si>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</si>
  <si>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</si>
  <si>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</si>
  <si>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</si>
  <si>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</si>
  <si>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</si>
  <si>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</si>
  <si>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</si>
  <si>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</si>
  <si>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</si>
  <si>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</si>
  <si>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</si>
  <si>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</si>
  <si>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</si>
  <si>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</si>
  <si>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</si>
  <si>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</si>
  <si>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</si>
  <si>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</si>
  <si>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</si>
  <si>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</si>
  <si>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</si>
  <si>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</si>
  <si>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</si>
  <si>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</si>
  <si>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</si>
  <si>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</si>
  <si>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</si>
  <si>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</si>
  <si>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</si>
  <si>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</si>
  <si>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</si>
  <si>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</si>
  <si>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</si>
  <si>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</si>
  <si>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</si>
  <si>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</si>
  <si>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</si>
  <si>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</si>
  <si>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</si>
  <si>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</si>
  <si>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</si>
  <si>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</si>
  <si>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</si>
  <si>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</si>
  <si>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</si>
  <si>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</si>
  <si>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</si>
  <si>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</si>
  <si>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</si>
  <si>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</si>
  <si>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</si>
  <si>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</si>
  <si>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</si>
  <si>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</si>
  <si>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</si>
  <si>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</si>
  <si>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</si>
  <si>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</si>
  <si>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</si>
  <si>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</si>
  <si>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</si>
  <si>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</si>
  <si>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</si>
  <si>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</si>
  <si>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</si>
  <si>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</si>
  <si>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</si>
  <si>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</si>
  <si>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</si>
  <si>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</si>
  <si>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</si>
  <si>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</si>
  <si>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</si>
  <si>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</si>
  <si>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</si>
  <si>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</si>
  <si>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</si>
  <si>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</si>
  <si>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</si>
  <si>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</si>
  <si>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</si>
  <si>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</si>
  <si>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</si>
  <si>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</si>
  <si>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</si>
  <si>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</si>
  <si>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</si>
  <si>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</si>
  <si>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</si>
  <si>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</si>
  <si>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</si>
  <si>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</si>
  <si>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</si>
  <si>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</si>
  <si>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</si>
  <si>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</si>
  <si>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</si>
  <si>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</si>
  <si>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</si>
  <si>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</si>
  <si>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</si>
  <si>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</si>
  <si>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</si>
  <si>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</si>
  <si>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</si>
  <si>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</si>
  <si>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</si>
  <si>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</si>
  <si>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</si>
  <si>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</si>
  <si>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</si>
  <si>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</si>
  <si>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</si>
  <si>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</si>
  <si>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</si>
  <si>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</si>
  <si>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</si>
  <si>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</si>
  <si>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</si>
  <si>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</si>
  <si>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</si>
  <si>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</si>
  <si>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</si>
  <si>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</si>
  <si>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</si>
  <si>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</si>
  <si>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</si>
  <si>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</si>
  <si>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</si>
  <si>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</si>
  <si>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</si>
  <si>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</si>
  <si>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</si>
  <si>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</si>
  <si>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</si>
  <si>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</si>
  <si>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</si>
  <si>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</si>
  <si>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</si>
  <si>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</si>
  <si>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</si>
  <si>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</si>
  <si>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</si>
  <si>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</si>
  <si>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</si>
  <si>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</si>
  <si>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</si>
  <si>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</si>
  <si>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</si>
  <si>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</si>
  <si>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</si>
  <si>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</si>
  <si>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</si>
  <si>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</si>
  <si>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</si>
  <si>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</si>
  <si>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</si>
  <si>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</si>
  <si>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</si>
  <si>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</si>
  <si>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</si>
  <si>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</si>
  <si>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</si>
  <si>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</si>
  <si>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</si>
  <si>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</si>
  <si>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</si>
  <si>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</si>
  <si>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</si>
  <si>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</si>
  <si>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</si>
  <si>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</si>
  <si>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</si>
  <si>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</si>
  <si>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</si>
  <si>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</si>
  <si>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</si>
  <si>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</si>
  <si>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</si>
  <si>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</si>
  <si>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</si>
  <si>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</si>
  <si>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</si>
  <si>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</si>
  <si>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</si>
  <si>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</si>
  <si>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</si>
  <si>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</si>
  <si>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</si>
  <si>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</si>
  <si>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</si>
  <si>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</si>
  <si>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</si>
  <si>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</si>
  <si>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</si>
  <si>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</si>
  <si>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</si>
  <si>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</si>
  <si>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</si>
  <si>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</si>
  <si>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</si>
  <si>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</si>
  <si>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</si>
  <si>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</si>
  <si>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</si>
  <si>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</si>
  <si>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</si>
  <si>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</si>
  <si>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</si>
  <si>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</si>
  <si>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</si>
  <si>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</si>
  <si>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</si>
  <si>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</si>
  <si>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</si>
  <si>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</si>
  <si>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</si>
  <si>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</si>
  <si>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</si>
  <si>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</si>
  <si>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</si>
  <si>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</si>
  <si>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</si>
  <si>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</si>
  <si>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</si>
  <si>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</si>
  <si>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</si>
  <si>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</si>
  <si>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</si>
  <si>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</si>
  <si>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</si>
  <si>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</si>
  <si>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</si>
  <si>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</si>
  <si>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</si>
  <si>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</si>
  <si>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</si>
  <si>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</si>
  <si>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</si>
  <si>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</si>
  <si>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</si>
  <si>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</si>
  <si>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</si>
  <si>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</si>
  <si>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</si>
  <si>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</si>
  <si>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</si>
  <si>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</si>
  <si>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</si>
  <si>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</si>
  <si>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</si>
  <si>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</si>
  <si>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</si>
  <si>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</si>
  <si>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</si>
  <si>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</si>
  <si>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</si>
  <si>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</si>
  <si>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</si>
  <si>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</si>
  <si>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</si>
  <si>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</si>
  <si>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</si>
  <si>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</si>
  <si>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</si>
  <si>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</si>
  <si>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</si>
  <si>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</si>
  <si>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</si>
  <si>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</si>
  <si>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</si>
  <si>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</si>
  <si>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</si>
  <si>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</si>
  <si>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</si>
  <si>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</si>
  <si>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</si>
  <si>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</si>
  <si>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</si>
  <si>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</si>
  <si>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</si>
  <si>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</si>
  <si>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</si>
  <si>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</si>
  <si>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</si>
  <si>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</si>
  <si>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</si>
  <si>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</si>
  <si>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</si>
  <si>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</si>
  <si>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</si>
  <si>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</si>
  <si>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</si>
  <si>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</si>
  <si>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</si>
  <si>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</si>
  <si>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</si>
  <si>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</si>
  <si>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</si>
  <si>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</si>
  <si>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</si>
  <si>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</si>
  <si>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</si>
  <si>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</si>
  <si>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</si>
  <si>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</si>
  <si>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</si>
  <si>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</si>
  <si>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</si>
  <si>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</si>
  <si>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</si>
  <si>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</si>
  <si>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</si>
  <si>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</si>
  <si>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</si>
  <si>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</si>
  <si>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</si>
  <si>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</si>
  <si>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</si>
  <si>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</si>
  <si>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</si>
  <si>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</si>
  <si>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</si>
  <si>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</si>
  <si>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</si>
  <si>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</si>
  <si>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</si>
  <si>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</si>
  <si>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</si>
  <si>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</si>
  <si>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</si>
  <si>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</si>
  <si>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</si>
  <si>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</si>
  <si>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</si>
  <si>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</si>
  <si>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</si>
  <si>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</si>
  <si>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</si>
  <si>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</si>
  <si>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</si>
  <si>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</si>
  <si>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</si>
  <si>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</si>
  <si>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</si>
  <si>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</si>
  <si>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</si>
  <si>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</si>
  <si>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</si>
  <si>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</si>
  <si>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</si>
  <si>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</si>
  <si>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</si>
  <si>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</si>
  <si>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</si>
  <si>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</si>
  <si>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</si>
  <si>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</si>
  <si>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</si>
  <si>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</si>
  <si>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</si>
  <si>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</si>
  <si>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</si>
  <si>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</si>
  <si>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</si>
  <si>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</si>
  <si>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</si>
  <si>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</si>
  <si>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</si>
  <si>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</si>
  <si>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</si>
  <si>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</si>
  <si>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</si>
  <si>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</si>
  <si>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</si>
  <si>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</si>
  <si>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</si>
  <si>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</si>
  <si>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</si>
  <si>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</si>
  <si>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</si>
  <si>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</si>
  <si>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</si>
  <si>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</si>
  <si>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</si>
  <si>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</si>
  <si>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</si>
  <si>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</si>
  <si>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</si>
  <si>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</si>
  <si>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</si>
  <si>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</si>
  <si>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</si>
  <si>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</si>
  <si>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</si>
  <si>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</si>
  <si>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</si>
  <si>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</si>
  <si>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</si>
  <si>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</si>
  <si>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</si>
  <si>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</si>
  <si>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</si>
  <si>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</si>
  <si>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</si>
  <si>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</si>
  <si>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</si>
  <si>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</si>
  <si>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</si>
  <si>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</si>
  <si>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</si>
  <si>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</si>
  <si>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</si>
  <si>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</si>
  <si>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</si>
  <si>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</si>
  <si>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</si>
  <si>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</si>
  <si>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</si>
  <si>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</si>
  <si>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</si>
  <si>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</si>
  <si>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</si>
  <si>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</si>
  <si>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</si>
  <si>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</si>
  <si>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</si>
  <si>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</si>
  <si>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</si>
  <si>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</si>
  <si>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</si>
  <si>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</si>
  <si>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</si>
  <si>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</si>
  <si>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</si>
  <si>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</si>
  <si>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</si>
  <si>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</si>
  <si>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</si>
  <si>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</si>
  <si>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</si>
  <si>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</si>
  <si>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</si>
  <si>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</si>
  <si>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</si>
  <si>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</si>
  <si>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</si>
  <si>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</si>
  <si>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</si>
  <si>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</si>
  <si>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</si>
  <si>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</si>
  <si>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</si>
  <si>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</si>
  <si>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</si>
  <si>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</si>
  <si>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</si>
  <si>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</si>
  <si>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</si>
  <si>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</si>
  <si>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</si>
  <si>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</si>
  <si>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</si>
  <si>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</si>
  <si>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</si>
  <si>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</si>
  <si>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</si>
  <si>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</si>
  <si>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</si>
  <si>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</si>
  <si>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</si>
  <si>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</si>
  <si>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</si>
  <si>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</si>
  <si>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</si>
  <si>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</si>
  <si>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</si>
  <si>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</si>
  <si>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</si>
  <si>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</si>
  <si>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</si>
  <si>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</si>
  <si>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</si>
  <si>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</si>
  <si>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</si>
  <si>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</si>
  <si>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</si>
  <si>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</si>
  <si>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</si>
  <si>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</si>
  <si>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</si>
  <si>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</si>
  <si>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</si>
  <si>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</si>
  <si>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</si>
  <si>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</si>
  <si>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</si>
  <si>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</si>
  <si>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</si>
  <si>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</si>
  <si>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</si>
  <si>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</si>
  <si>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</si>
  <si>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</si>
  <si>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</si>
  <si>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</si>
  <si>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</si>
  <si>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</si>
  <si>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</si>
  <si>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</si>
  <si>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</si>
  <si>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</si>
  <si>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</si>
  <si>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</si>
  <si>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</si>
  <si>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</si>
  <si>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</si>
  <si>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</si>
  <si>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</si>
  <si>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</si>
  <si>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</si>
  <si>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</si>
  <si>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</si>
  <si>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</si>
  <si>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</si>
  <si>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</si>
  <si>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</si>
  <si>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</si>
  <si>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</si>
  <si>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</si>
  <si>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</si>
  <si>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</si>
  <si>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</si>
  <si>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</si>
  <si>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</si>
  <si>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</si>
  <si>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</si>
  <si>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</si>
  <si>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</si>
  <si>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</si>
  <si>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</si>
  <si>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</si>
  <si>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</si>
  <si>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</si>
  <si>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</si>
  <si>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</si>
  <si>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</si>
  <si>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</si>
  <si>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</si>
  <si>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</si>
  <si>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</si>
  <si>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</si>
  <si>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</si>
  <si>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</si>
  <si>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</si>
  <si>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</si>
  <si>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</si>
  <si>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</si>
  <si>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</si>
  <si>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</si>
  <si>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</si>
  <si>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</si>
  <si>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</si>
  <si>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</si>
  <si>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</si>
  <si>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</si>
  <si>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</si>
  <si>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</si>
  <si>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</si>
  <si>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</si>
  <si>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</si>
  <si>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</si>
  <si>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</si>
  <si>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</si>
  <si>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</si>
  <si>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</si>
  <si>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</si>
  <si>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</si>
  <si>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</si>
  <si>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</si>
  <si>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</si>
  <si>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</si>
  <si>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</si>
  <si>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</si>
  <si>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</si>
  <si>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</si>
  <si>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</si>
  <si>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</si>
  <si>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</si>
  <si>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</si>
  <si>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</si>
  <si>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</si>
  <si>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</si>
  <si>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</si>
  <si>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</si>
  <si>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</si>
  <si>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</si>
  <si>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</si>
  <si>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</si>
  <si>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</si>
  <si>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</si>
  <si>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</si>
  <si>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</si>
  <si>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</si>
  <si>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</si>
  <si>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</si>
  <si>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</si>
  <si>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</si>
  <si>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</si>
  <si>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</si>
  <si>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</si>
  <si>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</si>
  <si>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</si>
  <si>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</si>
  <si>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</si>
  <si>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</si>
  <si>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</si>
  <si>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</si>
  <si>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</si>
  <si>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</si>
  <si>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</si>
  <si>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</si>
  <si>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</si>
  <si>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</si>
  <si>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</si>
  <si>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</si>
  <si>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</si>
  <si>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</si>
  <si>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</si>
  <si>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</si>
  <si>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</si>
  <si>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</si>
  <si>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</si>
  <si>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</si>
  <si>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</si>
  <si>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</si>
  <si>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</si>
  <si>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</si>
  <si>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</si>
  <si>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</si>
  <si>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</si>
  <si>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</si>
  <si>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</si>
  <si>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</si>
  <si>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</si>
  <si>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</si>
  <si>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</si>
  <si>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</si>
  <si>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</si>
  <si>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</si>
  <si>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</si>
  <si>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</si>
  <si>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</si>
  <si>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</si>
  <si>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</si>
  <si>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</si>
  <si>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</si>
  <si>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</si>
  <si>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</si>
  <si>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</si>
  <si>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</si>
  <si>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</si>
  <si>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</si>
  <si>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</si>
  <si>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</si>
  <si>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</si>
  <si>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</si>
  <si>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</si>
  <si>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</si>
  <si>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</si>
  <si>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</si>
  <si>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</si>
  <si>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</si>
  <si>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</si>
  <si>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</si>
  <si>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</si>
  <si>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</si>
  <si>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</si>
  <si>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</si>
  <si>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</si>
  <si>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</si>
  <si>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</si>
  <si>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</si>
  <si>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</si>
  <si>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</si>
  <si>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</si>
  <si>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</si>
  <si>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</si>
  <si>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</si>
  <si>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</si>
  <si>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</si>
  <si>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</si>
  <si>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</si>
  <si>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</si>
  <si>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</si>
  <si>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</si>
  <si>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</si>
  <si>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</si>
  <si>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</si>
  <si>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</si>
  <si>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</si>
  <si>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</si>
  <si>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</si>
  <si>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</si>
  <si>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</si>
  <si>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</si>
  <si>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</si>
  <si>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</si>
  <si>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</si>
  <si>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</si>
  <si>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</si>
  <si>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</si>
  <si>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</si>
  <si>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</si>
  <si>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</si>
  <si>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</si>
  <si>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</si>
  <si>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</si>
  <si>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</si>
  <si>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</si>
  <si>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</si>
  <si>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</si>
  <si>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</si>
  <si>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</si>
  <si>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</si>
  <si>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</si>
  <si>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</si>
  <si>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</si>
  <si>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</si>
  <si>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</si>
  <si>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</si>
  <si>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</si>
  <si>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</si>
  <si>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</si>
  <si>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</si>
  <si>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</si>
  <si>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</si>
  <si>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</si>
  <si>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</si>
  <si>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</si>
  <si>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</si>
  <si>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</si>
  <si>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</si>
  <si>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</si>
  <si>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</si>
  <si>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</si>
  <si>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</si>
  <si>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</si>
  <si>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</si>
  <si>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</si>
  <si>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</si>
  <si>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</si>
  <si>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</si>
  <si>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</si>
  <si>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</si>
  <si>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</si>
  <si>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</si>
  <si>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</si>
  <si>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</si>
  <si>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</si>
  <si>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</si>
  <si>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</si>
  <si>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</si>
  <si>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</si>
  <si>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</si>
  <si>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</si>
  <si>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</si>
  <si>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</si>
  <si>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</si>
  <si>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</si>
  <si>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</si>
  <si>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</si>
  <si>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</si>
  <si>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</si>
  <si>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</si>
  <si>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</si>
  <si>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</si>
  <si>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</si>
  <si>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</si>
  <si>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</si>
  <si>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</si>
  <si>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</si>
  <si>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</si>
  <si>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</si>
  <si>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</si>
  <si>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</si>
  <si>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</si>
  <si>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</si>
  <si>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</si>
  <si>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</si>
  <si>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</si>
  <si>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</si>
  <si>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</si>
  <si>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</si>
  <si>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</si>
  <si>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</si>
  <si>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</si>
  <si>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</si>
  <si>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</si>
  <si>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</si>
  <si>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</si>
  <si>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</si>
  <si>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</si>
  <si>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</si>
  <si>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</si>
  <si>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</si>
  <si>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</si>
  <si>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</si>
  <si>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</si>
  <si>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</si>
  <si>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</si>
  <si>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</si>
  <si>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</si>
  <si>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</si>
  <si>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</si>
  <si>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</si>
  <si>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</si>
  <si>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</si>
  <si>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</si>
  <si>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</si>
  <si>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</si>
  <si>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</si>
  <si>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</si>
  <si>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</si>
  <si>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</si>
  <si>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</si>
  <si>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</si>
  <si>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</si>
  <si>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</si>
  <si>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</si>
  <si>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</si>
  <si>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</si>
  <si>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</si>
  <si>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</si>
  <si>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</si>
  <si>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</si>
  <si>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</si>
  <si>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</si>
  <si>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</si>
  <si>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</si>
  <si>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</si>
  <si>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</si>
  <si>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</si>
  <si>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</si>
  <si>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</si>
  <si>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</si>
  <si>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</si>
  <si>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</si>
  <si>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</si>
  <si>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</si>
  <si>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</si>
  <si>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</si>
  <si>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</si>
  <si>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</si>
  <si>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</si>
  <si>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</si>
  <si>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</si>
  <si>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</si>
  <si>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</si>
  <si>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</si>
  <si>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</si>
  <si>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</si>
  <si>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</si>
  <si>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</si>
  <si>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</si>
  <si>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</si>
  <si>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</si>
  <si>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</si>
  <si>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</si>
  <si>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</si>
  <si>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</si>
  <si>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</si>
  <si>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</si>
  <si>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</si>
  <si>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</si>
  <si>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</si>
  <si>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</si>
  <si>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</si>
  <si>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</si>
  <si>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</si>
  <si>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</si>
  <si>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</si>
  <si>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</si>
  <si>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</si>
  <si>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</si>
  <si>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</si>
  <si>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</si>
  <si>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</si>
  <si>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</si>
  <si>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</si>
  <si>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</si>
  <si>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</si>
  <si>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</si>
  <si>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</si>
  <si>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</si>
  <si>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</si>
  <si>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</si>
  <si>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</si>
  <si>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</si>
  <si>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</si>
  <si>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</si>
  <si>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</si>
  <si>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</si>
  <si>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</si>
  <si>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</si>
  <si>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</si>
  <si>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</si>
  <si>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</si>
  <si>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</si>
  <si>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</si>
  <si>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</si>
  <si>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</si>
  <si>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</si>
  <si>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</si>
  <si>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</si>
  <si>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</si>
  <si>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</si>
  <si>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</si>
  <si>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</si>
  <si>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</si>
  <si>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</si>
  <si>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</si>
  <si>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</si>
  <si>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</si>
  <si>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</si>
  <si>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</si>
  <si>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</si>
  <si>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</si>
  <si>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</si>
  <si>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</si>
  <si>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</si>
  <si>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</si>
  <si>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</si>
  <si>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</si>
  <si>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</si>
  <si>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</si>
  <si>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</si>
  <si>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</si>
  <si>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</si>
  <si>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</si>
  <si>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</si>
  <si>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</si>
  <si>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</si>
  <si>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</si>
  <si>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</si>
  <si>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</si>
  <si>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</si>
  <si>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</si>
  <si>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</si>
  <si>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</si>
  <si>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</si>
  <si>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</si>
  <si>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</si>
  <si>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</si>
  <si>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</si>
  <si>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</si>
  <si>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</si>
  <si>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</si>
  <si>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</si>
  <si>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</si>
  <si>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</si>
  <si>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</si>
  <si>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</si>
  <si>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</si>
  <si>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</si>
  <si>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</si>
  <si>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</si>
  <si>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</si>
  <si>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</si>
  <si>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</si>
  <si>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</si>
  <si>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</si>
  <si>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</si>
  <si>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</si>
  <si>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</si>
  <si>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</si>
  <si>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</si>
  <si>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</si>
  <si>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</si>
  <si>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</si>
  <si>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</si>
  <si>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</si>
  <si>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</si>
  <si>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</si>
  <si>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</si>
  <si>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</si>
  <si>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</si>
  <si>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</si>
  <si>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</si>
  <si>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</si>
  <si>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</si>
  <si>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</si>
  <si>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</si>
  <si>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</si>
  <si>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</si>
  <si>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</si>
  <si>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</si>
  <si>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</si>
  <si>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</si>
  <si>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</si>
  <si>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</si>
  <si>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</si>
  <si>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</si>
  <si>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</si>
  <si>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</si>
  <si>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</si>
  <si>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</si>
  <si>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</si>
  <si>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</si>
  <si>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</si>
  <si>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</si>
  <si>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</si>
  <si>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</si>
  <si>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</si>
  <si>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</si>
  <si>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</si>
  <si>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</si>
  <si>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</si>
  <si>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</si>
  <si>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</si>
  <si>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</si>
  <si>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</si>
  <si>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</si>
  <si>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</si>
  <si>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</si>
  <si>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</si>
  <si>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</si>
  <si>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</si>
  <si>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</si>
  <si>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</si>
  <si>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</si>
  <si>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</si>
  <si>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</si>
  <si>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</si>
  <si>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</si>
  <si>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</si>
  <si>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</si>
  <si>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</si>
  <si>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</si>
  <si>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</si>
  <si>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</si>
  <si>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</si>
  <si>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</si>
  <si>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</si>
  <si>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</si>
  <si>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</si>
  <si>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</si>
  <si>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</si>
  <si>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</si>
  <si>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</si>
  <si>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</si>
  <si>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</si>
  <si>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</si>
  <si>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</si>
  <si>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</si>
  <si>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</si>
  <si>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</si>
  <si>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</si>
  <si>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</si>
  <si>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</si>
  <si>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</si>
  <si>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</si>
  <si>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</si>
  <si>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</si>
  <si>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</si>
  <si>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</si>
  <si>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</si>
  <si>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</si>
  <si>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</si>
  <si>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</si>
  <si>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</si>
  <si>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</si>
  <si>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</si>
  <si>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</si>
  <si>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</si>
  <si>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</si>
  <si>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</si>
  <si>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</si>
  <si>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</si>
  <si>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</si>
  <si>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</si>
  <si>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</si>
  <si>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</si>
  <si>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</si>
  <si>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</si>
  <si>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</si>
  <si>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</si>
  <si>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</si>
  <si>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</si>
  <si>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</si>
  <si>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</si>
  <si>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</si>
  <si>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</si>
  <si>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</si>
  <si>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</si>
  <si>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</si>
  <si>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</si>
  <si>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</si>
  <si>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</si>
  <si>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</si>
  <si>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</si>
  <si>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</si>
  <si>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</si>
  <si>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</si>
  <si>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</si>
  <si>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</si>
  <si>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</si>
  <si>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</si>
  <si>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</si>
  <si>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</si>
  <si>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</si>
  <si>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</si>
  <si>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</si>
  <si>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</si>
  <si>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</si>
  <si>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</si>
  <si>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</si>
  <si>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</si>
  <si>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</si>
  <si>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</si>
  <si>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</si>
  <si>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</si>
  <si>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</si>
  <si>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</si>
  <si>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</si>
  <si>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</si>
  <si>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</si>
  <si>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</si>
  <si>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</si>
  <si>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</si>
  <si>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</si>
  <si>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</si>
  <si>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</si>
  <si>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</si>
  <si>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</si>
  <si>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</si>
  <si>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</si>
  <si>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</si>
  <si>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</si>
  <si>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</si>
  <si>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</si>
  <si>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</si>
  <si>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</si>
  <si>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</si>
  <si>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</si>
  <si>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</si>
  <si>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</si>
  <si>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</si>
  <si>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</si>
  <si>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</si>
  <si>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</si>
  <si>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</si>
  <si>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</si>
  <si>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</si>
  <si>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</si>
  <si>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</si>
  <si>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</si>
  <si>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</si>
  <si>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</si>
  <si>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</si>
  <si>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</si>
  <si>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</si>
  <si>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</si>
  <si>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</si>
  <si>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</si>
  <si>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</si>
  <si>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</si>
  <si>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</si>
  <si>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</si>
  <si>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</si>
  <si>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</si>
  <si>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</si>
  <si>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</si>
  <si>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</si>
  <si>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</si>
  <si>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</si>
  <si>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</si>
  <si>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</si>
  <si>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</si>
  <si>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</si>
  <si>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</si>
  <si>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</si>
  <si>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</si>
  <si>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</si>
  <si>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</si>
  <si>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</si>
  <si>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</si>
  <si>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</si>
  <si>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</si>
  <si>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</si>
  <si>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</si>
  <si>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</si>
  <si>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</si>
  <si>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</si>
  <si>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</si>
  <si>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</si>
  <si>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</si>
  <si>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</si>
  <si>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</si>
  <si>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</si>
  <si>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</si>
  <si>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</si>
  <si>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</si>
  <si>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</si>
  <si>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</si>
  <si>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</si>
  <si>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</si>
  <si>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</si>
  <si>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</si>
  <si>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</si>
  <si>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</si>
  <si>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</si>
  <si>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</si>
  <si>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</si>
  <si>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</si>
  <si>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</si>
  <si>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</si>
  <si>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</si>
  <si>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</si>
  <si>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</si>
  <si>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</si>
  <si>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</si>
  <si>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</si>
  <si>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</si>
  <si>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</si>
  <si>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</si>
  <si>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</si>
  <si>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</si>
  <si>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</si>
  <si>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</si>
  <si>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</si>
  <si>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</si>
  <si>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</si>
  <si>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</si>
  <si>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</si>
  <si>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</si>
  <si>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</si>
  <si>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</si>
  <si>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</si>
  <si>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</si>
  <si>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</si>
  <si>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</si>
  <si>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</si>
  <si>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</si>
  <si>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</si>
  <si>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</si>
  <si>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</si>
  <si>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</si>
  <si>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</si>
  <si>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</si>
  <si>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</si>
  <si>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</si>
  <si>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</si>
  <si>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</si>
  <si>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</si>
  <si>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</si>
  <si>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</si>
  <si>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</si>
  <si>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</si>
  <si>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</si>
  <si>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</si>
  <si>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</si>
  <si>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</si>
  <si>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</si>
  <si>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</si>
  <si>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</si>
  <si>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</si>
  <si>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</si>
  <si>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</si>
  <si>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</si>
  <si>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</si>
  <si>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</si>
  <si>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</si>
  <si>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</si>
  <si>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</si>
  <si>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</si>
  <si>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</si>
  <si>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</si>
  <si>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</si>
  <si>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</si>
  <si>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</si>
  <si>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</si>
  <si>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</si>
  <si>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</si>
  <si>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</si>
  <si>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</si>
  <si>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</si>
  <si>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</si>
  <si>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</si>
  <si>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</si>
  <si>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</si>
  <si>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</si>
  <si>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</si>
  <si>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</si>
  <si>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</si>
  <si>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</si>
  <si>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</si>
  <si>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</si>
  <si>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</si>
  <si>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</si>
  <si>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</si>
  <si>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</si>
  <si>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</si>
  <si>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</si>
  <si>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</si>
  <si>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</si>
  <si>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</si>
  <si>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</si>
  <si>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</si>
  <si>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</si>
  <si>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</si>
  <si>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</si>
  <si>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</si>
  <si>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</si>
  <si>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</si>
  <si>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</si>
  <si>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</si>
  <si>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</si>
  <si>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</si>
  <si>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</si>
  <si>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</si>
  <si>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</si>
  <si>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</si>
  <si>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</si>
  <si>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</si>
  <si>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</si>
  <si>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</si>
  <si>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</si>
  <si>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</si>
  <si>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</si>
  <si>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</si>
  <si>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</si>
  <si>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</si>
  <si>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</si>
  <si>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</si>
  <si>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</si>
  <si>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</si>
  <si>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</si>
  <si>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</si>
  <si>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</si>
  <si>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</si>
  <si>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</si>
  <si>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</si>
  <si>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</si>
  <si>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</si>
  <si>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</si>
  <si>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</si>
  <si>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</si>
  <si>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</si>
  <si>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</si>
  <si>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</si>
  <si>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</si>
  <si>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</si>
  <si>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</si>
  <si>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</si>
  <si>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</si>
  <si>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</si>
  <si>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</si>
  <si>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</si>
  <si>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</si>
  <si>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</si>
  <si>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</si>
  <si>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</si>
  <si>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</si>
  <si>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</si>
  <si>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</si>
  <si>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</si>
  <si>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</si>
  <si>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</si>
  <si>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</si>
  <si>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</si>
  <si>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</si>
  <si>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</si>
  <si>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</si>
  <si>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</si>
  <si>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</si>
  <si>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</si>
  <si>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</si>
  <si>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</si>
  <si>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</si>
  <si>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</si>
  <si>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</si>
  <si>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</si>
  <si>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</si>
  <si>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</si>
  <si>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</si>
  <si>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</si>
  <si>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</si>
  <si>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</si>
  <si>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</si>
  <si>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</si>
  <si>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</si>
  <si>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</si>
  <si>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</si>
  <si>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</si>
  <si>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</si>
  <si>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</si>
  <si>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</si>
  <si>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</si>
  <si>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</si>
  <si>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</si>
  <si>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</si>
  <si>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</si>
  <si>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</si>
  <si>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</si>
  <si>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</si>
  <si>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</si>
  <si>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</si>
  <si>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</si>
  <si>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</si>
  <si>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</si>
  <si>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</si>
  <si>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</si>
  <si>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</si>
  <si>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</si>
  <si>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</si>
  <si>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</si>
  <si>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</si>
  <si>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</si>
  <si>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</si>
  <si>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</si>
  <si>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</si>
  <si>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</si>
  <si>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</si>
  <si>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</si>
  <si>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</si>
  <si>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</si>
  <si>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</si>
  <si>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</si>
  <si>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</si>
  <si>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</si>
  <si>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</si>
  <si>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</si>
  <si>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</si>
  <si>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</si>
  <si>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</si>
  <si>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</si>
  <si>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</si>
  <si>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</si>
  <si>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</si>
  <si>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</si>
  <si>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</si>
  <si>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</si>
  <si>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</si>
  <si>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</si>
  <si>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</si>
  <si>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</si>
  <si>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</si>
  <si>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</si>
  <si>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</si>
  <si>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</si>
  <si>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</si>
  <si>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</si>
  <si>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</si>
  <si>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</si>
  <si>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</si>
  <si>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</si>
  <si>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</si>
  <si>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</si>
  <si>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</si>
  <si>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</si>
  <si>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</si>
  <si>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</si>
  <si>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</si>
  <si>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</si>
  <si>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</si>
  <si>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</si>
  <si>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</si>
  <si>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</si>
  <si>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</si>
  <si>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</si>
  <si>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</si>
  <si>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</si>
  <si>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</si>
  <si>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</si>
  <si>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</si>
  <si>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</si>
  <si>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</si>
  <si>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</si>
  <si>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</si>
  <si>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</si>
  <si>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</si>
  <si>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</si>
  <si>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</si>
  <si>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</si>
  <si>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</si>
  <si>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</si>
  <si>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</si>
  <si>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</si>
  <si>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</si>
  <si>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</si>
  <si>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</si>
  <si>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</si>
  <si>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</si>
  <si>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</si>
  <si>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</si>
  <si>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</si>
  <si>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</si>
  <si>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</si>
  <si>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</si>
  <si>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</si>
  <si>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</si>
  <si>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</si>
  <si>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</si>
  <si>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</si>
  <si>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</si>
  <si>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</si>
  <si>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</si>
  <si>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</si>
  <si>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</si>
  <si>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</si>
  <si>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</si>
  <si>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</si>
  <si>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</si>
  <si>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</si>
  <si>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</si>
  <si>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</si>
  <si>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</si>
  <si>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</si>
  <si>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</si>
  <si>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</si>
  <si>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</si>
  <si>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</si>
  <si>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</si>
  <si>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</si>
  <si>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</si>
  <si>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</si>
  <si>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</si>
  <si>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</si>
  <si>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</si>
  <si>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</si>
  <si>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</si>
  <si>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</si>
  <si>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</si>
  <si>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</si>
  <si>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</si>
  <si>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</si>
  <si>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</si>
  <si>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</si>
  <si>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</si>
  <si>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</si>
  <si>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</si>
  <si>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</si>
  <si>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</si>
  <si>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</si>
  <si>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</si>
  <si>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</si>
  <si>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</si>
  <si>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</si>
  <si>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</si>
  <si>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</si>
  <si>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</si>
  <si>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</si>
  <si>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</si>
  <si>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</si>
  <si>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</si>
  <si>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</si>
  <si>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</si>
  <si>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</si>
  <si>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</si>
  <si>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</si>
  <si>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</si>
  <si>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</si>
  <si>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</si>
  <si>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</si>
  <si>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</si>
  <si>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</si>
  <si>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</si>
  <si>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</si>
  <si>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</si>
  <si>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</si>
  <si>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</si>
  <si>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</si>
  <si>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</si>
  <si>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</si>
  <si>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</si>
  <si>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</si>
  <si>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</si>
  <si>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</si>
  <si>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</si>
  <si>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</si>
  <si>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</si>
  <si>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</si>
  <si>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</si>
  <si>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</si>
  <si>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</si>
  <si>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</si>
  <si>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</si>
  <si>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</si>
  <si>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</si>
  <si>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</si>
  <si>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</si>
  <si>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</si>
  <si>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</si>
  <si>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</si>
  <si>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</si>
  <si>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</si>
  <si>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</si>
  <si>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</si>
  <si>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</si>
  <si>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</si>
  <si>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</si>
  <si>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</si>
  <si>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</si>
  <si>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</si>
  <si>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</si>
  <si>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</si>
  <si>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</si>
  <si>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</si>
  <si>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</si>
  <si>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</si>
  <si>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</si>
  <si>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</si>
  <si>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</si>
  <si>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</si>
  <si>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</si>
  <si>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</si>
  <si>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</si>
  <si>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</si>
  <si>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</si>
  <si>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</si>
  <si>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</si>
  <si>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</si>
  <si>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</si>
  <si>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</si>
  <si>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</si>
  <si>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</si>
  <si>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</si>
  <si>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</si>
  <si>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</si>
  <si>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</si>
  <si>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</si>
  <si>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</si>
  <si>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</si>
  <si>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</si>
  <si>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</si>
  <si>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</si>
  <si>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</si>
  <si>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</si>
  <si>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</si>
  <si>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</si>
  <si>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</si>
  <si>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</si>
  <si>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</si>
  <si>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</si>
  <si>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</si>
  <si>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</si>
  <si>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</si>
  <si>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</si>
  <si>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</si>
  <si>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</si>
  <si>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</si>
  <si>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</si>
  <si>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</si>
  <si>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</si>
  <si>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</si>
  <si>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</si>
  <si>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</si>
  <si>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</si>
  <si>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</si>
  <si>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</si>
  <si>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</si>
  <si>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</si>
  <si>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</si>
  <si>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</si>
  <si>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</si>
  <si>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</si>
  <si>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</si>
  <si>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</si>
  <si>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</si>
  <si>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</si>
  <si>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</si>
  <si>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</si>
  <si>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</si>
  <si>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</si>
  <si>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</si>
  <si>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</si>
  <si>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</si>
  <si>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</si>
  <si>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</si>
  <si>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</si>
  <si>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</si>
  <si>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</si>
  <si>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</si>
  <si>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</si>
  <si>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</si>
  <si>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</si>
  <si>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</si>
  <si>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</si>
  <si>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</si>
  <si>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</si>
  <si>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</si>
  <si>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</si>
  <si>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</si>
  <si>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</si>
  <si>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</si>
  <si>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</si>
  <si>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</si>
  <si>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</si>
  <si>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</si>
  <si>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</si>
  <si>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</si>
  <si>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</si>
  <si>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</si>
  <si>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</si>
  <si>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</si>
  <si>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</si>
  <si>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</si>
  <si>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</si>
  <si>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</si>
  <si>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</si>
  <si>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</si>
  <si>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</si>
  <si>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</si>
  <si>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</si>
  <si>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</si>
  <si>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</si>
  <si>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</si>
  <si>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</si>
  <si>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</si>
  <si>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</si>
  <si>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</si>
  <si>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</si>
  <si>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</si>
  <si>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</si>
  <si>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</si>
  <si>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</si>
  <si>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</si>
  <si>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</si>
  <si>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</si>
  <si>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</si>
  <si>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</si>
  <si>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</si>
  <si>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</si>
  <si>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</si>
  <si>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</si>
  <si>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</si>
  <si>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</si>
  <si>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</si>
  <si>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</si>
  <si>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</si>
  <si>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</si>
  <si>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</si>
  <si>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</si>
  <si>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</si>
  <si>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</si>
  <si>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</si>
  <si>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</si>
  <si>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</si>
  <si>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</si>
  <si>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</si>
  <si>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</si>
  <si>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</si>
  <si>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</si>
  <si>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</si>
  <si>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</si>
  <si>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</si>
  <si>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</si>
  <si>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</si>
  <si>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</si>
  <si>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</si>
  <si>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</si>
  <si>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</si>
  <si>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</si>
  <si>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</si>
  <si>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</si>
  <si>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</si>
  <si>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</si>
  <si>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</si>
  <si>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</si>
  <si>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</si>
  <si>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</si>
  <si>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</si>
  <si>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</si>
  <si>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</si>
  <si>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</si>
  <si>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</si>
  <si>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</si>
  <si>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</si>
  <si>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</si>
  <si>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</si>
  <si>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</si>
  <si>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</si>
  <si>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</si>
  <si>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</si>
  <si>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</si>
  <si>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</si>
  <si>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</si>
  <si>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</si>
  <si>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</si>
  <si>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</si>
  <si>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</si>
  <si>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</si>
  <si>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</si>
  <si>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</si>
  <si>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</si>
  <si>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</si>
  <si>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</si>
  <si>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</si>
  <si>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</si>
  <si>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</si>
  <si>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</si>
  <si>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</si>
  <si>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</si>
  <si>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</si>
  <si>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</si>
  <si>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</si>
  <si>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</si>
  <si>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</si>
  <si>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</si>
  <si>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</si>
  <si>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</si>
  <si>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</si>
  <si>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</si>
  <si>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</si>
  <si>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</si>
  <si>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</si>
  <si>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</si>
  <si>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</si>
  <si>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</si>
  <si>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</si>
  <si>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</si>
  <si>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</si>
  <si>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</si>
  <si>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</si>
  <si>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</si>
  <si>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</si>
  <si>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</si>
  <si>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</si>
  <si>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</si>
  <si>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</si>
  <si>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</si>
  <si>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</si>
  <si>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</si>
  <si>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</si>
  <si>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</si>
  <si>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</si>
  <si>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</si>
  <si>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</si>
  <si>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</si>
  <si>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</si>
  <si>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</si>
  <si>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</si>
  <si>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</si>
  <si>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</si>
  <si>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</si>
  <si>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</si>
  <si>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</si>
  <si>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</si>
  <si>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</si>
  <si>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</si>
  <si>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</si>
  <si>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</si>
  <si>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</si>
  <si>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</si>
  <si>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</si>
  <si>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</si>
  <si>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</si>
  <si>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</si>
  <si>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</si>
  <si>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</si>
  <si>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</si>
  <si>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</si>
  <si>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</si>
  <si>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</si>
  <si>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</si>
  <si>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</si>
  <si>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</si>
  <si>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</si>
  <si>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</si>
  <si>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</si>
  <si>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</si>
  <si>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</si>
  <si>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</si>
  <si>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</si>
  <si>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</si>
  <si>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</si>
  <si>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</si>
  <si>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</si>
  <si>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</si>
  <si>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</si>
  <si>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</si>
  <si>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</si>
  <si>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</si>
  <si>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</si>
  <si>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</si>
  <si>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</si>
  <si>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</si>
  <si>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</si>
  <si>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</si>
  <si>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</si>
  <si>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</si>
  <si>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</si>
  <si>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</si>
  <si>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</si>
  <si>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</si>
  <si>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</si>
  <si>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</si>
  <si>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</si>
  <si>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</si>
  <si>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</si>
  <si>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</si>
  <si>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</si>
  <si>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</si>
  <si>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</si>
  <si>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</si>
  <si>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</si>
  <si>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</si>
  <si>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</si>
  <si>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</si>
  <si>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</si>
  <si>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</si>
  <si>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</si>
  <si>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</si>
  <si>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</si>
  <si>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</si>
  <si>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</si>
  <si>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</si>
  <si>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</si>
  <si>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</si>
  <si>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</si>
  <si>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</si>
  <si>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</si>
  <si>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</si>
  <si>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</si>
  <si>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</si>
  <si>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</si>
  <si>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</si>
  <si>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</si>
  <si>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</si>
  <si>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</si>
  <si>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</si>
  <si>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</si>
  <si>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</si>
  <si>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</si>
  <si>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</si>
  <si>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</si>
  <si>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</si>
  <si>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</si>
  <si>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</si>
  <si>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</si>
  <si>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</si>
  <si>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</si>
  <si>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</si>
  <si>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</si>
  <si>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</si>
  <si>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</si>
  <si>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</si>
  <si>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</si>
  <si>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</si>
  <si>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</si>
  <si>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</si>
  <si>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</si>
  <si>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</si>
  <si>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</si>
  <si>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</si>
  <si>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</si>
  <si>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</si>
  <si>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</si>
  <si>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</si>
  <si>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</si>
  <si>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</si>
  <si>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</si>
  <si>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</si>
  <si>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</si>
  <si>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</si>
  <si>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</si>
  <si>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</si>
  <si>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</si>
  <si>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</si>
  <si>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</si>
  <si>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</si>
  <si>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</si>
  <si>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</si>
  <si>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</si>
  <si>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</si>
  <si>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</si>
  <si>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</si>
  <si>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</si>
  <si>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</si>
  <si>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</si>
  <si>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</si>
  <si>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</si>
  <si>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</si>
  <si>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</si>
  <si>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</si>
  <si>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</si>
  <si>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</si>
  <si>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</si>
  <si>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</si>
  <si>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</si>
  <si>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</si>
  <si>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</si>
  <si>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</si>
  <si>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</si>
  <si>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</si>
  <si>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</si>
  <si>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</si>
  <si>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</si>
  <si>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</si>
  <si>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</si>
  <si>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</si>
  <si>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</si>
  <si>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</si>
  <si>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</si>
  <si>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</si>
  <si>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</si>
  <si>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</si>
  <si>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</si>
  <si>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</si>
  <si>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</si>
  <si>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</si>
  <si>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</si>
  <si>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</si>
  <si>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</si>
  <si>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</si>
  <si>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</si>
  <si>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</si>
  <si>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</si>
  <si>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</si>
  <si>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</si>
  <si>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</si>
  <si>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</si>
  <si>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</si>
  <si>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</si>
  <si>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</si>
  <si>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</si>
  <si>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</si>
  <si>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</si>
  <si>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</si>
  <si>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</si>
  <si>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</si>
  <si>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</si>
  <si>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</si>
  <si>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</si>
  <si>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</si>
  <si>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</si>
  <si>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</si>
  <si>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</si>
  <si>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</si>
  <si>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</si>
  <si>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</si>
  <si>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</si>
  <si>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</si>
  <si>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</si>
  <si>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</si>
  <si>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</si>
  <si>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</si>
  <si>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</si>
  <si>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</si>
  <si>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</si>
  <si>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</si>
  <si>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</si>
  <si>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</si>
  <si>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</si>
  <si>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</si>
  <si>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</si>
  <si>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</si>
  <si>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</si>
  <si>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</si>
  <si>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</si>
  <si>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</si>
  <si>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</si>
  <si>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</si>
  <si>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</si>
  <si>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</si>
  <si>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</si>
  <si>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</si>
  <si>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</si>
  <si>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</si>
  <si>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</si>
  <si>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</si>
  <si>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</si>
  <si>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</si>
  <si>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</si>
  <si>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</si>
  <si>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</si>
  <si>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</si>
  <si>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</si>
  <si>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</si>
  <si>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</si>
  <si>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</si>
  <si>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</si>
  <si>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</si>
  <si>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</si>
  <si>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</si>
  <si>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</si>
  <si>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</si>
  <si>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</si>
  <si>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</si>
  <si>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</si>
  <si>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</si>
  <si>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</si>
  <si>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</si>
  <si>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</si>
  <si>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</si>
  <si>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</si>
  <si>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</si>
  <si>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</si>
  <si>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</si>
  <si>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</si>
  <si>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</si>
  <si>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</si>
  <si>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</si>
  <si>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</si>
  <si>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</si>
  <si>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</si>
  <si>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</si>
  <si>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</si>
  <si>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</si>
  <si>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</si>
  <si>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</si>
  <si>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</si>
  <si>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</si>
  <si>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</si>
  <si>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</si>
  <si>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</si>
  <si>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</si>
  <si>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</si>
  <si>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</si>
  <si>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</si>
  <si>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</si>
  <si>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</si>
  <si>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</si>
  <si>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</si>
  <si>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</si>
  <si>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</si>
  <si>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</si>
  <si>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</si>
  <si>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</si>
  <si>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</si>
  <si>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</si>
  <si>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</si>
  <si>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</si>
  <si>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</si>
  <si>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</si>
  <si>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</si>
  <si>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</si>
  <si>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</si>
  <si>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</si>
  <si>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</si>
  <si>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</si>
  <si>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</si>
  <si>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</si>
  <si>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</si>
  <si>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</si>
  <si>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</si>
  <si>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</si>
  <si>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</si>
  <si>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</si>
  <si>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</si>
  <si>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</si>
  <si>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</si>
  <si>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</si>
  <si>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</si>
  <si>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</si>
  <si>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</si>
  <si>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</si>
  <si>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</si>
  <si>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</si>
  <si>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</si>
  <si>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</si>
  <si>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</si>
  <si>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</si>
  <si>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</si>
  <si>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</si>
  <si>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</si>
  <si>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</si>
  <si>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</si>
  <si>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</si>
  <si>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</si>
  <si>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</si>
  <si>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</si>
  <si>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</si>
  <si>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</si>
  <si>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</si>
  <si>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</si>
  <si>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</si>
  <si>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</si>
  <si>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</si>
  <si>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</si>
  <si>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</si>
  <si>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</si>
  <si>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</si>
  <si>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</si>
  <si>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</si>
  <si>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</si>
  <si>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</si>
  <si>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</si>
  <si>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</si>
  <si>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</si>
  <si>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</si>
  <si>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</si>
  <si>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</si>
  <si>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</si>
  <si>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</si>
  <si>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</si>
  <si>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</si>
  <si>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</si>
  <si>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</si>
  <si>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</si>
  <si>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</si>
  <si>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</si>
  <si>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</si>
  <si>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</si>
  <si>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</si>
  <si>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</si>
  <si>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</si>
  <si>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</si>
  <si>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</si>
  <si>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</si>
  <si>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</si>
  <si>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</si>
  <si>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</si>
  <si>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</si>
  <si>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</si>
  <si>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</si>
  <si>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</si>
  <si>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</si>
  <si>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</si>
  <si>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</si>
  <si>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</si>
  <si>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</si>
  <si>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</si>
  <si>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</si>
  <si>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</si>
  <si>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</si>
  <si>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</si>
  <si>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</si>
  <si>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</si>
  <si>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</si>
  <si>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</si>
  <si>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</si>
  <si>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</si>
  <si>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</si>
  <si>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</si>
  <si>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</si>
  <si>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</si>
  <si>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</si>
  <si>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</si>
  <si>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</si>
  <si>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</si>
  <si>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</si>
  <si>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</si>
  <si>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</si>
  <si>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</si>
  <si>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</si>
  <si>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</si>
  <si>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</si>
  <si>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</si>
  <si>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</si>
  <si>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</si>
  <si>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</si>
  <si>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</si>
  <si>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</si>
  <si>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</si>
  <si>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</si>
  <si>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</si>
  <si>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</si>
  <si>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</si>
  <si>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</si>
  <si>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</si>
  <si>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</si>
  <si>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</si>
  <si>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</si>
  <si>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</si>
  <si>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</si>
  <si>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</si>
  <si>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</si>
  <si>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</si>
  <si>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</si>
  <si>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</si>
  <si>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</si>
  <si>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</si>
  <si>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</si>
  <si>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</si>
  <si>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</si>
  <si>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</si>
  <si>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</si>
  <si>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</si>
  <si>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</si>
  <si>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</si>
  <si>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</si>
  <si>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</si>
  <si>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</si>
  <si>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</si>
  <si>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</si>
  <si>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</si>
  <si>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</si>
  <si>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</si>
  <si>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</si>
  <si>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</si>
  <si>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</si>
  <si>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</si>
  <si>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</si>
  <si>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</si>
  <si>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</si>
  <si>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</si>
  <si>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</si>
  <si>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</si>
  <si>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</si>
  <si>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</si>
  <si>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</si>
  <si>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</si>
  <si>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</si>
  <si>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</si>
  <si>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</si>
  <si>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</si>
  <si>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</si>
  <si>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</si>
  <si>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</si>
  <si>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</si>
  <si>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</si>
  <si>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</si>
  <si>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</si>
  <si>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</si>
  <si>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</si>
  <si>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</si>
  <si>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</si>
  <si>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</si>
  <si>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</si>
  <si>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</si>
  <si>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</si>
  <si>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</si>
  <si>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</si>
  <si>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</si>
  <si>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</si>
  <si>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</si>
  <si>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</si>
  <si>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</si>
  <si>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</si>
  <si>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</si>
  <si>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</si>
  <si>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</si>
  <si>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</si>
  <si>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</si>
  <si>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</si>
  <si>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</si>
  <si>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</si>
  <si>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</si>
  <si>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</si>
  <si>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</si>
  <si>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</si>
  <si>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</si>
  <si>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</si>
  <si>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</si>
  <si>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</si>
  <si>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</si>
  <si>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</si>
  <si>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</si>
  <si>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</si>
  <si>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</si>
  <si>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</si>
  <si>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</si>
  <si>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</si>
  <si>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</si>
  <si>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</si>
  <si>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</si>
  <si>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</si>
  <si>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</si>
  <si>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</si>
  <si>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</si>
  <si>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</si>
  <si>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</si>
  <si>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</si>
  <si>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</si>
  <si>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</si>
  <si>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</si>
  <si>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</si>
  <si>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</si>
  <si>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</si>
  <si>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</si>
  <si>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</si>
  <si>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</si>
  <si>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</si>
  <si>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</si>
  <si>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</si>
  <si>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</si>
  <si>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</si>
  <si>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</si>
  <si>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</si>
  <si>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</si>
  <si>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</si>
  <si>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</si>
  <si>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</si>
  <si>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</si>
  <si>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</si>
  <si>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</si>
  <si>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</si>
  <si>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</si>
  <si>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</si>
  <si>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</si>
  <si>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</si>
  <si>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</si>
  <si>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</si>
  <si>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</si>
  <si>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</si>
  <si>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</si>
  <si>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</si>
  <si>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</si>
  <si>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</si>
  <si>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</si>
  <si>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</si>
  <si>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</si>
  <si>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</si>
  <si>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</si>
  <si>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</si>
  <si>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</si>
  <si>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</si>
  <si>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</si>
  <si>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</si>
  <si>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</si>
  <si>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</si>
  <si>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</si>
  <si>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</si>
  <si>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</si>
  <si>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</si>
  <si>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</si>
  <si>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</si>
  <si>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</si>
  <si>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</si>
  <si>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</si>
  <si>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</si>
  <si>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</si>
  <si>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</si>
  <si>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</si>
  <si>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</si>
  <si>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</si>
  <si>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</si>
  <si>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</si>
  <si>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</si>
  <si>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</si>
  <si>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</si>
  <si>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</si>
  <si>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</si>
  <si>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</si>
  <si>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</si>
  <si>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</si>
  <si>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</si>
  <si>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</si>
  <si>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</si>
  <si>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</si>
  <si>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</si>
  <si>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</si>
  <si>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</si>
  <si>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</si>
  <si>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</si>
  <si>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</si>
  <si>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</si>
  <si>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</si>
  <si>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</si>
  <si>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</si>
  <si>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</si>
  <si>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</si>
  <si>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</si>
  <si>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</si>
  <si>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</si>
  <si>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</si>
  <si>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</si>
  <si>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</si>
  <si>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</si>
  <si>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</si>
  <si>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</si>
  <si>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</si>
  <si>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</si>
  <si>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</si>
  <si>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</si>
  <si>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</si>
  <si>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</si>
  <si>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</si>
  <si>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</si>
  <si>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</si>
  <si>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</si>
  <si>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</si>
  <si>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</si>
  <si>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</si>
  <si>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</si>
  <si>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</si>
  <si>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</si>
  <si>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</si>
  <si>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</si>
  <si>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</si>
  <si>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</si>
  <si>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</si>
  <si>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</si>
  <si>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</si>
  <si>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</si>
  <si>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</si>
  <si>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</si>
  <si>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</si>
  <si>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</si>
  <si>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</si>
  <si>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</si>
  <si>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</si>
  <si>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</si>
  <si>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</si>
  <si>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</si>
  <si>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</si>
  <si>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</si>
  <si>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</si>
  <si>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</si>
  <si>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</si>
  <si>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</si>
  <si>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</si>
  <si>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</si>
  <si>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</si>
  <si>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</si>
  <si>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</si>
  <si>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</si>
  <si>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</si>
  <si>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</si>
  <si>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</si>
  <si>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</si>
  <si>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</si>
  <si>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</si>
  <si>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</si>
  <si>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</si>
  <si>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</si>
  <si>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</si>
  <si>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</si>
  <si>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</si>
  <si>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</si>
  <si>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</si>
  <si>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</si>
  <si>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</si>
  <si>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</si>
  <si>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</si>
  <si>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</si>
  <si>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</si>
  <si>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</si>
  <si>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</si>
  <si>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</si>
  <si>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</si>
  <si>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</si>
  <si>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</si>
  <si>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</si>
  <si>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</si>
  <si>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</si>
  <si>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</si>
  <si>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</si>
  <si>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</si>
  <si>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</si>
  <si>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</si>
  <si>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</si>
  <si>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</si>
  <si>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</si>
  <si>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</si>
  <si>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</si>
  <si>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</si>
  <si>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</si>
  <si>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</si>
  <si>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</si>
  <si>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</si>
  <si>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</si>
  <si>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</si>
  <si>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</si>
  <si>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</si>
  <si>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</si>
  <si>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</si>
  <si>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</si>
  <si>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</si>
  <si>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</si>
  <si>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</si>
  <si>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</si>
  <si>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</si>
  <si>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</si>
  <si>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</si>
  <si>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</si>
  <si>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</si>
  <si>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</si>
  <si>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</si>
  <si>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</si>
  <si>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</si>
  <si>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</si>
  <si>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</si>
  <si>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</si>
  <si>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</si>
  <si>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</si>
  <si>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</si>
  <si>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</si>
  <si>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</si>
  <si>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</si>
  <si>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</si>
  <si>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</si>
  <si>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</si>
  <si>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</si>
  <si>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</si>
  <si>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</si>
  <si>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</si>
  <si>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</si>
  <si>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</si>
  <si>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</si>
  <si>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</si>
  <si>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</si>
  <si>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</si>
  <si>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</si>
  <si>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</si>
  <si>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</si>
  <si>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</si>
  <si>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</si>
  <si>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</si>
  <si>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</si>
  <si>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</si>
  <si>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</si>
  <si>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</si>
  <si>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</si>
  <si>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</si>
  <si>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</si>
  <si>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</si>
  <si>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</si>
  <si>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</si>
  <si>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</si>
  <si>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</si>
  <si>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</si>
  <si>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</si>
  <si>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</si>
  <si>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</si>
  <si>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</si>
  <si>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</si>
  <si>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</si>
  <si>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</si>
  <si>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</si>
  <si>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</si>
  <si>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</si>
  <si>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</si>
  <si>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</si>
  <si>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</si>
  <si>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</si>
  <si>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</si>
  <si>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</si>
  <si>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</si>
  <si>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</si>
  <si>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</si>
  <si>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</si>
  <si>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</si>
  <si>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</si>
  <si>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</si>
  <si>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</si>
  <si>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</si>
  <si>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</si>
  <si>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</si>
  <si>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</si>
  <si>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</si>
  <si>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</si>
  <si>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</si>
  <si>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</si>
  <si>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</si>
  <si>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</si>
  <si>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</si>
  <si>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</si>
  <si>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</si>
  <si>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</si>
  <si>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</si>
  <si>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</si>
  <si>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</si>
  <si>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</si>
  <si>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</si>
  <si>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</si>
  <si>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</si>
  <si>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</si>
  <si>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</si>
  <si>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</si>
  <si>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</si>
  <si>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</si>
  <si>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</si>
  <si>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</si>
  <si>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</si>
  <si>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</si>
  <si>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</si>
  <si>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</si>
  <si>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</si>
  <si>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</si>
  <si>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</si>
  <si>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</si>
  <si>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</si>
  <si>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</si>
  <si>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</si>
  <si>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</si>
  <si>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</si>
  <si>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</si>
  <si>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</si>
  <si>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</si>
  <si>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</si>
  <si>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</si>
  <si>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</si>
  <si>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</si>
  <si>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</si>
  <si>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</si>
  <si>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</si>
  <si>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</si>
  <si>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</si>
  <si>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</si>
  <si>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</si>
  <si>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</si>
  <si>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</si>
  <si>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</si>
  <si>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</si>
  <si>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</si>
  <si>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</si>
  <si>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</si>
  <si>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</si>
  <si>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</si>
  <si>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</si>
  <si>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</si>
  <si>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</si>
  <si>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</si>
  <si>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</si>
  <si>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</si>
  <si>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</si>
  <si>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</si>
  <si>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</si>
  <si>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</si>
  <si>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</si>
  <si>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</si>
  <si>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</si>
  <si>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</si>
  <si>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</si>
  <si>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</si>
  <si>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</si>
  <si>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</si>
  <si>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</si>
  <si>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</si>
  <si>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</si>
  <si>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</si>
  <si>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</si>
  <si>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</si>
  <si>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</si>
  <si>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</si>
  <si>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</si>
  <si>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</si>
  <si>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</si>
  <si>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</si>
  <si>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</si>
  <si>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</si>
  <si>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</si>
  <si>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</si>
  <si>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</si>
  <si>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</si>
  <si>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</si>
  <si>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</si>
  <si>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</si>
  <si>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</si>
  <si>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</si>
  <si>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</si>
  <si>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</si>
  <si>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</si>
  <si>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</si>
  <si>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</si>
  <si>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</si>
  <si>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</si>
  <si>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</si>
  <si>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</si>
  <si>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</si>
  <si>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</si>
  <si>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</si>
  <si>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</si>
  <si>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</si>
  <si>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</si>
  <si>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</si>
  <si>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</si>
  <si>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</si>
  <si>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</si>
  <si>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</si>
  <si>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</si>
  <si>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</si>
  <si>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</si>
  <si>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</si>
  <si>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</si>
  <si>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</si>
  <si>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</si>
  <si>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</si>
  <si>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</si>
  <si>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</si>
  <si>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</si>
  <si>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</si>
  <si>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</si>
  <si>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</si>
  <si>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</si>
  <si>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</si>
  <si>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</si>
  <si>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</si>
  <si>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</si>
  <si>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</si>
  <si>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</si>
  <si>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</si>
  <si>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</si>
  <si>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</si>
  <si>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</si>
  <si>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</si>
  <si>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</si>
  <si>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</si>
  <si>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</si>
  <si>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</si>
  <si>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</si>
  <si>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</si>
  <si>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</si>
  <si>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</si>
  <si>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</si>
  <si>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</si>
  <si>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</si>
  <si>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</si>
  <si>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</si>
  <si>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</si>
  <si>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</si>
  <si>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</si>
  <si>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</si>
  <si>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</si>
  <si>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</si>
  <si>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</si>
  <si>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</si>
  <si>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</si>
  <si>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</si>
  <si>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</si>
  <si>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</si>
  <si>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</si>
  <si>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</si>
  <si>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</si>
  <si>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</si>
  <si>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</si>
  <si>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</si>
  <si>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</si>
  <si>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</si>
  <si>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</si>
  <si>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</si>
  <si>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</si>
  <si>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</si>
  <si>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</si>
  <si>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</si>
  <si>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</si>
  <si>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</si>
  <si>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</si>
  <si>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</si>
  <si>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</si>
  <si>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</si>
  <si>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</si>
  <si>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</si>
  <si>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</si>
  <si>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</si>
  <si>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</si>
  <si>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</si>
  <si>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</si>
  <si>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</si>
  <si>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</si>
  <si>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</si>
  <si>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</si>
  <si>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</si>
  <si>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</si>
  <si>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</si>
  <si>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</si>
  <si>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</si>
  <si>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</si>
  <si>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</si>
  <si>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</si>
  <si>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</si>
  <si>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</si>
  <si>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</si>
  <si>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</si>
  <si>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</si>
  <si>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</si>
  <si>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</si>
  <si>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</si>
  <si>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</si>
  <si>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</si>
  <si>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</si>
  <si>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</si>
  <si>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</si>
  <si>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</si>
  <si>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</si>
  <si>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</si>
  <si>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</si>
  <si>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</si>
  <si>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</si>
  <si>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</si>
  <si>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</si>
  <si>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</si>
  <si>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</si>
  <si>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</si>
  <si>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</si>
  <si>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</si>
  <si>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</si>
  <si>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</si>
  <si>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</si>
  <si>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</si>
  <si>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</si>
  <si>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</si>
  <si>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</si>
  <si>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</si>
  <si>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</si>
  <si>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</si>
  <si>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</si>
  <si>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</si>
  <si>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</si>
  <si>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</si>
  <si>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</si>
  <si>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</si>
  <si>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</si>
  <si>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</si>
  <si>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</si>
  <si>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</si>
  <si>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</si>
  <si>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</si>
  <si>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</si>
  <si>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</si>
  <si>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</si>
  <si>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</si>
  <si>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</si>
  <si>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</si>
  <si>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</si>
  <si>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</si>
  <si>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</si>
  <si>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</si>
  <si>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</si>
  <si>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</si>
  <si>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</si>
  <si>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</si>
  <si>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</si>
  <si>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</si>
  <si>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</si>
  <si>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</si>
  <si>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</si>
  <si>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</si>
  <si>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</si>
  <si>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</si>
  <si>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</si>
  <si>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</si>
  <si>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</si>
  <si>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</si>
  <si>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</si>
  <si>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</si>
  <si>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</si>
  <si>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</si>
  <si>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</si>
  <si>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</si>
  <si>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</si>
  <si>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</si>
  <si>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</si>
  <si>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</si>
  <si>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</si>
  <si>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</si>
  <si>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</si>
  <si>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</si>
  <si>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</si>
  <si>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</si>
  <si>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</si>
  <si>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</si>
  <si>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</si>
  <si>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</si>
  <si>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</si>
  <si>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</si>
  <si>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</si>
  <si>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</si>
  <si>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</si>
  <si>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</si>
  <si>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</si>
  <si>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</si>
  <si>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</si>
  <si>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</si>
  <si>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</si>
  <si>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</si>
  <si>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</si>
  <si>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</si>
  <si>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</si>
  <si>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</si>
  <si>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</si>
  <si>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</si>
  <si>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</si>
  <si>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</si>
  <si>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</si>
  <si>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</si>
  <si>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</si>
  <si>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</si>
  <si>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</si>
  <si>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</si>
  <si>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</si>
  <si>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</si>
  <si>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</si>
  <si>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</si>
  <si>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</si>
  <si>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</si>
  <si>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</si>
  <si>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</si>
  <si>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</si>
  <si>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</si>
  <si>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</si>
  <si>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</si>
  <si>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</si>
  <si>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</si>
  <si>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</si>
  <si>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</si>
  <si>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</si>
  <si>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</si>
  <si>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</si>
  <si>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</si>
  <si>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</si>
  <si>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</si>
  <si>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</si>
  <si>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</si>
  <si>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</si>
  <si>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</si>
  <si>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</si>
  <si>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</si>
  <si>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</si>
  <si>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</si>
  <si>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</si>
  <si>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</si>
  <si>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</si>
  <si>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</si>
  <si>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</si>
  <si>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</si>
  <si>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</si>
  <si>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</si>
  <si>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</si>
  <si>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</si>
  <si>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</si>
  <si>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</si>
  <si>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</si>
  <si>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</si>
  <si>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</si>
  <si>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</si>
  <si>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</si>
  <si>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</si>
  <si>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</si>
  <si>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</si>
  <si>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</si>
  <si>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</si>
  <si>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</si>
  <si>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</si>
  <si>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</si>
  <si>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</si>
  <si>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</si>
  <si>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</si>
  <si>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</si>
  <si>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</si>
  <si>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</si>
  <si>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</si>
  <si>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</si>
  <si>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</si>
  <si>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</si>
  <si>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</si>
  <si>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</si>
  <si>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</si>
  <si>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</si>
  <si>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</si>
  <si>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</si>
  <si>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</si>
  <si>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</si>
  <si>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</si>
  <si>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</si>
  <si>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</si>
  <si>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</si>
  <si>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</si>
  <si>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</si>
  <si>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</si>
  <si>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</si>
  <si>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</si>
  <si>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</si>
  <si>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</si>
  <si>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</si>
  <si>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</si>
  <si>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</si>
  <si>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</si>
  <si>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</si>
  <si>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</si>
  <si>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</si>
  <si>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</si>
  <si>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</si>
  <si>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</si>
  <si>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</si>
  <si>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</si>
  <si>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</si>
  <si>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</si>
  <si>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</si>
  <si>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</si>
  <si>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</si>
  <si>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</si>
  <si>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</si>
  <si>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</si>
  <si>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</si>
  <si>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</si>
  <si>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</si>
  <si>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</si>
  <si>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</si>
  <si>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</si>
  <si>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</si>
  <si>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</si>
  <si>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</si>
  <si>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</si>
  <si>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</si>
  <si>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</si>
  <si>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</si>
  <si>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</si>
  <si>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</si>
  <si>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</si>
  <si>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</si>
  <si>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</si>
  <si>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</si>
  <si>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</si>
  <si>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</si>
  <si>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</si>
  <si>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</si>
  <si>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</si>
  <si>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</si>
  <si>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</si>
  <si>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</si>
  <si>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</si>
  <si>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</si>
  <si>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</si>
  <si>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</si>
  <si>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</si>
  <si>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</si>
  <si>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</si>
  <si>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</si>
  <si>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</si>
  <si>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</si>
  <si>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</si>
  <si>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</si>
  <si>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</si>
  <si>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</si>
  <si>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</si>
  <si>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</si>
  <si>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</si>
  <si>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</si>
  <si>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</si>
  <si>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</si>
  <si>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</si>
  <si>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</si>
  <si>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</si>
  <si>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</si>
  <si>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</si>
  <si>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</si>
  <si>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</si>
  <si>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</si>
  <si>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</si>
  <si>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</si>
  <si>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</si>
  <si>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</si>
  <si>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</si>
  <si>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</si>
  <si>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</si>
  <si>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</si>
  <si>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</si>
  <si>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</si>
  <si>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</si>
  <si>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</si>
  <si>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</si>
  <si>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</si>
  <si>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</si>
  <si>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</si>
  <si>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</si>
  <si>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</si>
  <si>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</si>
  <si>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</si>
  <si>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</si>
  <si>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</si>
  <si>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</si>
  <si>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</si>
  <si>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</si>
  <si>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</si>
  <si>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</si>
  <si>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</si>
  <si>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</si>
  <si>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</si>
  <si>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</si>
  <si>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</si>
  <si>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</si>
  <si>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</si>
  <si>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</si>
  <si>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</si>
  <si>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</si>
  <si>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</si>
  <si>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</si>
  <si>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</si>
  <si>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</si>
  <si>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</si>
  <si>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</si>
  <si>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</si>
  <si>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</si>
  <si>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</si>
  <si>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</si>
  <si>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</si>
  <si>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</si>
  <si>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</si>
  <si>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</si>
  <si>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</si>
  <si>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</si>
  <si>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</si>
  <si>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</si>
  <si>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</si>
  <si>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</si>
  <si>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</si>
  <si>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</si>
  <si>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</si>
  <si>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</si>
  <si>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</si>
  <si>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</si>
  <si>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</si>
  <si>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</si>
  <si>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</si>
  <si>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</si>
  <si>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</si>
  <si>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</si>
  <si>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</si>
  <si>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</si>
  <si>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</si>
  <si>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</si>
  <si>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</si>
  <si>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</si>
  <si>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</si>
  <si>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</si>
  <si>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</si>
  <si>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</si>
  <si>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</si>
  <si>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</si>
  <si>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</si>
  <si>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</si>
  <si>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</si>
  <si>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</si>
  <si>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</si>
  <si>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</si>
  <si>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</si>
  <si>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</si>
  <si>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</si>
  <si>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</si>
  <si>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</si>
  <si>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</si>
  <si>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</si>
  <si>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</si>
  <si>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</si>
  <si>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</si>
  <si>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</si>
  <si>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</si>
  <si>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</si>
  <si>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</si>
  <si>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</si>
  <si>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</si>
  <si>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</si>
  <si>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</si>
  <si>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</si>
  <si>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</si>
  <si>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</si>
  <si>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</si>
  <si>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</si>
  <si>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</si>
  <si>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</si>
  <si>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</si>
  <si>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</si>
  <si>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</si>
  <si>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</si>
  <si>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</si>
  <si>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</si>
  <si>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</si>
  <si>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</si>
  <si>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</si>
  <si>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</si>
  <si>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</si>
  <si>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</si>
  <si>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</si>
  <si>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</si>
  <si>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</si>
  <si>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</si>
  <si>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</si>
  <si>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</si>
  <si>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</si>
  <si>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</si>
  <si>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</si>
  <si>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</si>
  <si>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</si>
  <si>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</si>
  <si>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</si>
  <si>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</si>
  <si>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</si>
  <si>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</si>
  <si>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</si>
  <si>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</si>
  <si>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</si>
  <si>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</si>
  <si>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</si>
  <si>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</si>
  <si>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</si>
  <si>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</si>
  <si>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</si>
  <si>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</si>
  <si>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</si>
  <si>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</si>
  <si>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</si>
  <si>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</si>
  <si>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</si>
  <si>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</si>
  <si>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</si>
  <si>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</si>
  <si>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</si>
  <si>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</si>
  <si>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</si>
  <si>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</si>
  <si>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</si>
  <si>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</si>
  <si>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</si>
  <si>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</si>
  <si>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</si>
  <si>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</si>
  <si>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</si>
  <si>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</si>
  <si>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</si>
  <si>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</si>
  <si>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</si>
  <si>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</si>
  <si>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</si>
  <si>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</si>
  <si>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</si>
  <si>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</si>
  <si>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</si>
  <si>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</si>
  <si>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</si>
  <si>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</si>
  <si>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</si>
  <si>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</si>
  <si>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</si>
  <si>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</si>
  <si>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</si>
  <si>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</si>
  <si>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</si>
  <si>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</si>
  <si>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</si>
  <si>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</si>
  <si>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</si>
  <si>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</si>
  <si>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</si>
  <si>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</si>
  <si>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</si>
  <si>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</si>
  <si>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</si>
  <si>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</si>
  <si>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</si>
  <si>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</si>
  <si>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</si>
  <si>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</si>
  <si>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</si>
  <si>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</si>
  <si>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</si>
  <si>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</si>
  <si>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</si>
  <si>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</si>
  <si>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</si>
  <si>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</si>
  <si>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</si>
  <si>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</si>
  <si>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</si>
  <si>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</si>
  <si>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</si>
  <si>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</si>
  <si>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</si>
  <si>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</si>
  <si>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</si>
  <si>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</si>
  <si>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</si>
  <si>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</si>
  <si>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</si>
  <si>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</si>
  <si>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</si>
  <si>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</si>
  <si>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</si>
  <si>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</si>
  <si>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</si>
  <si>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</si>
  <si>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</si>
  <si>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</si>
  <si>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</si>
  <si>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</si>
  <si>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</si>
  <si>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</si>
  <si>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</si>
  <si>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</si>
  <si>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</si>
  <si>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</si>
  <si>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</si>
  <si>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</si>
  <si>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</si>
  <si>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</si>
  <si>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</si>
  <si>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</si>
  <si>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</si>
  <si>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</si>
  <si>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</si>
  <si>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</si>
  <si>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</si>
  <si>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</si>
  <si>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</si>
  <si>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</si>
  <si>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</si>
  <si>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</si>
  <si>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</si>
  <si>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</si>
  <si>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</si>
  <si>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</si>
  <si>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</si>
  <si>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</si>
  <si>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</si>
  <si>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</si>
  <si>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</si>
  <si>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</si>
  <si>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</si>
  <si>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</si>
  <si>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</si>
  <si>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</si>
  <si>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</si>
  <si>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</si>
  <si>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</si>
  <si>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</si>
  <si>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</si>
  <si>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</si>
  <si>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</si>
  <si>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</si>
  <si>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</si>
  <si>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</si>
  <si>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</si>
  <si>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</si>
  <si>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</si>
  <si>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</si>
  <si>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</si>
  <si>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</si>
  <si>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</si>
  <si>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</si>
  <si>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</si>
  <si>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</si>
  <si>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</si>
  <si>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</si>
  <si>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</si>
  <si>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</si>
  <si>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</si>
  <si>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</si>
  <si>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</si>
  <si>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</si>
  <si>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</si>
  <si>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</si>
  <si>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</si>
  <si>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</si>
  <si>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</si>
  <si>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</si>
  <si>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</si>
  <si>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</si>
  <si>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</si>
  <si>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</si>
  <si>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</si>
  <si>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</si>
  <si>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</si>
  <si>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</si>
  <si>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</si>
  <si>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</si>
  <si>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</si>
  <si>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</si>
  <si>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</si>
  <si>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</si>
  <si>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</si>
  <si>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</si>
  <si>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</si>
  <si>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</si>
  <si>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</si>
  <si>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</si>
  <si>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</si>
  <si>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</si>
  <si>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</si>
  <si>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</si>
  <si>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</si>
  <si>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</si>
  <si>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</si>
  <si>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</si>
  <si>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</si>
  <si>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</si>
  <si>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</si>
  <si>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</si>
  <si>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</si>
  <si>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</si>
  <si>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</si>
  <si>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</si>
  <si>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</si>
  <si>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</si>
  <si>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</si>
  <si>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</si>
  <si>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</si>
  <si>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</si>
  <si>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</si>
  <si>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</si>
  <si>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</si>
  <si>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</si>
  <si>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</si>
  <si>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</si>
  <si>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</si>
  <si>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</si>
  <si>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</si>
  <si>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</si>
  <si>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</si>
  <si>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</si>
  <si>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</si>
  <si>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</si>
  <si>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</si>
  <si>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</si>
  <si>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</si>
  <si>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</si>
  <si>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</si>
  <si>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</si>
  <si>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</si>
  <si>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</si>
  <si>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</si>
  <si>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</si>
  <si>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</si>
  <si>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</si>
  <si>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</si>
  <si>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</si>
  <si>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</si>
  <si>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</si>
  <si>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</si>
  <si>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</si>
  <si>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</si>
  <si>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</si>
  <si>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</si>
  <si>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</si>
  <si>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</si>
  <si>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</si>
  <si>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</si>
  <si>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</si>
  <si>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</si>
  <si>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</si>
  <si>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</si>
  <si>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</si>
  <si>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</si>
  <si>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</si>
  <si>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</si>
  <si>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</si>
  <si>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</si>
  <si>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</si>
  <si>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</si>
  <si>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</si>
  <si>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</si>
  <si>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</si>
  <si>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</si>
  <si>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</si>
  <si>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</si>
  <si>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</si>
  <si>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</si>
  <si>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</si>
  <si>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</si>
  <si>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</si>
  <si>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</si>
  <si>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</si>
  <si>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</si>
  <si>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</si>
  <si>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</si>
  <si>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</si>
  <si>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</si>
  <si>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</si>
  <si>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</si>
  <si>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</si>
  <si>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</si>
  <si>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</si>
  <si>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</si>
  <si>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</si>
  <si>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</si>
  <si>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</si>
  <si>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</si>
  <si>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</si>
  <si>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</si>
  <si>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</si>
  <si>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</si>
  <si>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</si>
  <si>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</si>
  <si>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</si>
  <si>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</si>
  <si>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</si>
  <si>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</si>
  <si>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</si>
  <si>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</si>
  <si>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</si>
  <si>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</si>
  <si>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</si>
  <si>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</si>
  <si>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</si>
  <si>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</si>
  <si>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</si>
  <si>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</si>
  <si>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</si>
  <si>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</si>
  <si>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</si>
  <si>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</si>
  <si>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</si>
  <si>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</si>
  <si>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</si>
  <si>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</si>
  <si>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</si>
  <si>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</si>
  <si>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</si>
  <si>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</si>
  <si>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</si>
  <si>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</si>
  <si>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</si>
  <si>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</si>
  <si>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</si>
  <si>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</si>
  <si>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</si>
  <si>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</si>
  <si>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</si>
  <si>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</si>
  <si>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</si>
  <si>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</si>
  <si>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</si>
  <si>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</si>
  <si>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</si>
  <si>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</si>
  <si>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</si>
  <si>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</si>
  <si>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</si>
  <si>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</si>
  <si>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</si>
  <si>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</si>
  <si>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</si>
  <si>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</si>
  <si>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</si>
  <si>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</si>
  <si>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</si>
  <si>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</si>
  <si>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</si>
  <si>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</si>
  <si>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</si>
  <si>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</si>
  <si>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</si>
  <si>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</si>
  <si>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</si>
  <si>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</si>
  <si>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</si>
  <si>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</si>
  <si>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</si>
  <si>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</si>
  <si>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</si>
  <si>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</si>
  <si>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</si>
  <si>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</si>
  <si>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</si>
  <si>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</si>
  <si>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</si>
  <si>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</si>
  <si>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</si>
  <si>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</si>
  <si>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</si>
  <si>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</si>
  <si>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</si>
  <si>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</si>
  <si>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</si>
  <si>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</si>
  <si>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</si>
  <si>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</si>
  <si>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</si>
  <si>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</si>
  <si>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</si>
  <si>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</si>
  <si>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</si>
  <si>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</si>
  <si>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</si>
  <si>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</si>
  <si>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</si>
  <si>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</si>
  <si>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</si>
  <si>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</si>
  <si>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</si>
  <si>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</si>
  <si>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</si>
  <si>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</si>
  <si>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</si>
  <si>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</si>
  <si>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</si>
  <si>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</si>
  <si>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</si>
  <si>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</si>
  <si>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</si>
  <si>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</si>
  <si>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</si>
  <si>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</si>
  <si>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</si>
  <si>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</si>
  <si>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</si>
  <si>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</si>
  <si>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</si>
  <si>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</si>
  <si>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</si>
  <si>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</si>
  <si>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</si>
  <si>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</si>
  <si>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</si>
  <si>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</si>
  <si>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</si>
  <si>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</si>
  <si>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</si>
  <si>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</si>
  <si>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</si>
  <si>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</si>
  <si>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</si>
  <si>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</si>
  <si>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</si>
  <si>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</si>
  <si>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</si>
  <si>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</si>
  <si>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</si>
  <si>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</si>
  <si>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</si>
  <si>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</si>
  <si>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</si>
  <si>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</si>
  <si>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</si>
  <si>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</si>
  <si>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</si>
  <si>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</si>
  <si>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</si>
  <si>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</si>
  <si>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</si>
  <si>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</si>
  <si>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</si>
  <si>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</si>
  <si>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</si>
  <si>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</si>
  <si>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</si>
  <si>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</si>
  <si>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</si>
  <si>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</si>
  <si>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</si>
  <si>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</si>
  <si>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</si>
  <si>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</si>
  <si>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</si>
  <si>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</si>
  <si>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</si>
  <si>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</si>
  <si>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</si>
  <si>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</si>
  <si>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</si>
  <si>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</si>
  <si>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</si>
  <si>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</si>
  <si>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</si>
  <si>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</si>
  <si>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</si>
  <si>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</si>
  <si>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</si>
  <si>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</si>
  <si>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</si>
  <si>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</si>
  <si>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</si>
  <si>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</si>
  <si>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</si>
  <si>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</si>
  <si>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</si>
  <si>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</si>
  <si>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</si>
  <si>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</si>
  <si>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</si>
  <si>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</si>
  <si>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</si>
  <si>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</si>
  <si>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</si>
  <si>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</si>
  <si>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</si>
  <si>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</si>
  <si>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</si>
  <si>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</si>
  <si>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</si>
  <si>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</si>
  <si>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</si>
  <si>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</si>
  <si>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</si>
  <si>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</si>
  <si>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</si>
  <si>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</si>
  <si>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</si>
  <si>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</si>
  <si>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</si>
  <si>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</si>
  <si>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</si>
  <si>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</si>
  <si>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</si>
  <si>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</si>
  <si>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</si>
  <si>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</si>
  <si>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</si>
  <si>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</si>
  <si>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</si>
  <si>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</si>
  <si>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</si>
  <si>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</si>
  <si>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</si>
  <si>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</si>
  <si>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</si>
  <si>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</si>
  <si>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</si>
  <si>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</si>
  <si>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</si>
  <si>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</si>
  <si>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</si>
  <si>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</si>
  <si>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</si>
  <si>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</si>
  <si>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</si>
  <si>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</si>
  <si>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</si>
  <si>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</si>
  <si>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</si>
  <si>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</si>
  <si>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</si>
  <si>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</si>
  <si>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</si>
  <si>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</si>
  <si>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</si>
  <si>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</si>
  <si>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</si>
  <si>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</si>
  <si>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</si>
  <si>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</si>
  <si>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</si>
  <si>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</si>
  <si>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</si>
  <si>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</si>
  <si>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</si>
  <si>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</si>
  <si>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</si>
  <si>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</si>
  <si>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</si>
  <si>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</si>
  <si>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</si>
  <si>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</si>
  <si>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</si>
  <si>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</si>
  <si>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</si>
  <si>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</si>
  <si>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</si>
  <si>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</si>
  <si>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</si>
  <si>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</si>
  <si>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</si>
  <si>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</si>
  <si>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</si>
  <si>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</si>
  <si>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</si>
  <si>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</si>
  <si>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</si>
  <si>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</si>
  <si>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</si>
  <si>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</si>
  <si>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</si>
  <si>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</si>
  <si>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</si>
  <si>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</si>
  <si>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</si>
  <si>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</si>
  <si>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</si>
  <si>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</si>
  <si>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</si>
  <si>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</si>
  <si>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</si>
  <si>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</si>
  <si>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</si>
  <si>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</si>
  <si>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</si>
  <si>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</si>
  <si>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</si>
  <si>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</si>
  <si>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</si>
  <si>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</si>
  <si>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</si>
  <si>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</si>
  <si>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</si>
  <si>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</si>
  <si>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</si>
  <si>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</si>
  <si>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</si>
  <si>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</si>
  <si>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</si>
  <si>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</si>
  <si>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</si>
  <si>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</si>
  <si>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</si>
  <si>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</si>
  <si>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</si>
  <si>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</si>
  <si>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</si>
  <si>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</si>
  <si>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</si>
  <si>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</si>
  <si>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</si>
  <si>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</si>
  <si>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</si>
  <si>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</si>
  <si>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</si>
  <si>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</si>
  <si>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</si>
  <si>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</si>
  <si>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</si>
  <si>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</si>
  <si>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</si>
  <si>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</si>
  <si>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</si>
  <si>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</si>
  <si>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</si>
  <si>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</si>
  <si>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</si>
  <si>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</si>
  <si>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</si>
  <si>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</si>
  <si>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</si>
  <si>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</si>
  <si>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</si>
  <si>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</si>
  <si>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</si>
  <si>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</si>
  <si>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</si>
  <si>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</si>
  <si>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</si>
  <si>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</si>
  <si>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</si>
  <si>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</si>
  <si>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</si>
  <si>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</si>
  <si>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</si>
  <si>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</si>
  <si>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</si>
  <si>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</si>
  <si>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</si>
  <si>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</si>
  <si>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</si>
  <si>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</si>
  <si>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</si>
  <si>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</si>
  <si>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</si>
  <si>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</si>
  <si>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</si>
  <si>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</si>
  <si>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</si>
  <si>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</si>
  <si>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</si>
  <si>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</si>
  <si>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</si>
  <si>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</si>
  <si>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</si>
  <si>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</si>
  <si>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</si>
  <si>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</si>
  <si>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</si>
  <si>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</si>
  <si>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</si>
  <si>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</si>
  <si>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</si>
  <si>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</si>
  <si>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</si>
  <si>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</si>
  <si>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</si>
  <si>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</si>
  <si>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</si>
  <si>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</si>
  <si>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</si>
  <si>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</si>
  <si>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</si>
  <si>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</si>
  <si>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</si>
  <si>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</si>
  <si>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</si>
  <si>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</si>
  <si>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</si>
  <si>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</si>
  <si>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</si>
  <si>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</si>
  <si>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</si>
  <si>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</si>
  <si>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</si>
  <si>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</si>
  <si>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</si>
  <si>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</si>
  <si>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</si>
  <si>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</si>
  <si>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</si>
  <si>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</si>
  <si>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</si>
  <si>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</si>
  <si>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</si>
  <si>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</si>
  <si>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</si>
  <si>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</si>
  <si>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</si>
  <si>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</si>
  <si>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</si>
  <si>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</si>
  <si>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</si>
  <si>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</si>
  <si>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</si>
  <si>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</si>
  <si>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</si>
  <si>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</si>
  <si>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</si>
  <si>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</si>
  <si>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</si>
  <si>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</si>
  <si>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</si>
  <si>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</si>
  <si>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</si>
  <si>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</si>
  <si>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</si>
  <si>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</si>
  <si>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</si>
  <si>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</si>
  <si>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</si>
  <si>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</si>
  <si>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</si>
  <si>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</si>
  <si>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</si>
  <si>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</si>
  <si>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</si>
  <si>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</si>
  <si>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</si>
  <si>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</si>
  <si>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</si>
  <si>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</si>
  <si>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</si>
  <si>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</si>
  <si>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</si>
  <si>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</si>
  <si>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</si>
  <si>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</si>
  <si>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</si>
  <si>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</si>
  <si>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</si>
  <si>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</si>
  <si>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</si>
  <si>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</si>
  <si>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</si>
  <si>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</si>
  <si>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</si>
  <si>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</si>
  <si>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</si>
  <si>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</si>
  <si>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</si>
  <si>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</si>
  <si>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</si>
  <si>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</si>
  <si>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</si>
  <si>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</si>
  <si>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</si>
  <si>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</si>
  <si>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</si>
  <si>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</si>
  <si>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</si>
  <si>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</si>
  <si>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</si>
  <si>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</si>
  <si>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</si>
  <si>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</si>
  <si>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</si>
  <si>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</si>
  <si>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</si>
  <si>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</si>
  <si>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</si>
  <si>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</si>
  <si>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</si>
  <si>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</si>
  <si>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</si>
  <si>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</si>
  <si>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</si>
  <si>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</si>
  <si>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</si>
  <si>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</si>
  <si>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</si>
  <si>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</si>
  <si>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</si>
  <si>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</si>
  <si>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</si>
  <si>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</si>
  <si>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</si>
  <si>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</si>
  <si>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</si>
  <si>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</si>
  <si>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</si>
  <si>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</si>
  <si>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</si>
  <si>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</si>
  <si>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</si>
  <si>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</si>
  <si>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</si>
  <si>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</si>
  <si>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</si>
  <si>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</si>
  <si>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</si>
  <si>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</si>
  <si>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</si>
  <si>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</si>
  <si>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</si>
  <si>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</si>
  <si>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</si>
  <si>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</si>
  <si>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</si>
  <si>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</si>
  <si>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</si>
  <si>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</si>
  <si>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</si>
  <si>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</si>
  <si>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</si>
  <si>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</si>
  <si>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</si>
  <si>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</si>
  <si>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</si>
  <si>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</si>
  <si>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</si>
  <si>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</si>
  <si>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</si>
  <si>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</si>
  <si>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</si>
  <si>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</si>
  <si>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</si>
  <si>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</si>
  <si>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</si>
  <si>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</si>
  <si>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</si>
  <si>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</si>
  <si>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</si>
  <si>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</si>
  <si>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</si>
  <si>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</si>
  <si>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</si>
  <si>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</si>
  <si>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</si>
  <si>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</si>
  <si>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</si>
  <si>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</si>
  <si>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</si>
  <si>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</si>
  <si>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</si>
  <si>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</si>
  <si>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</si>
  <si>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</si>
  <si>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</si>
  <si>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</si>
  <si>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</si>
  <si>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</si>
  <si>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</si>
  <si>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</si>
  <si>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</si>
  <si>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</si>
  <si>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</si>
  <si>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</si>
  <si>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</si>
  <si>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</si>
  <si>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</si>
  <si>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</si>
  <si>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</si>
  <si>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</si>
  <si>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</si>
  <si>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</si>
  <si>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</si>
  <si>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</si>
  <si>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</si>
  <si>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</si>
  <si>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</si>
  <si>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</si>
  <si>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</si>
  <si>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</si>
  <si>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</si>
  <si>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</si>
  <si>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</si>
  <si>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</si>
  <si>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</si>
  <si>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</si>
  <si>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</si>
  <si>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</si>
  <si>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</si>
  <si>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</si>
  <si>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</si>
  <si>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</si>
  <si>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</si>
  <si>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</si>
  <si>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</si>
  <si>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</si>
  <si>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</si>
  <si>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</si>
  <si>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</si>
  <si>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</si>
  <si>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</si>
  <si>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</si>
  <si>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</si>
  <si>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</si>
  <si>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</si>
  <si>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</si>
  <si>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</si>
  <si>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</si>
  <si>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</si>
  <si>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</si>
  <si>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</si>
  <si>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</si>
  <si>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</si>
  <si>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</si>
  <si>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</si>
  <si>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</si>
  <si>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</si>
  <si>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</si>
  <si>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</si>
  <si>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</si>
  <si>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</si>
  <si>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</si>
  <si>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</si>
  <si>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</si>
  <si>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</si>
  <si>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</si>
  <si>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</si>
  <si>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</si>
  <si>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</si>
  <si>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</si>
  <si>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</si>
  <si>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</si>
  <si>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</si>
  <si>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</si>
  <si>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</si>
  <si>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</si>
  <si>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</si>
  <si>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</si>
  <si>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</si>
  <si>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</si>
  <si>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</si>
  <si>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</si>
  <si>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</si>
  <si>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</si>
  <si>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</si>
  <si>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</si>
  <si>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</si>
  <si>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</si>
  <si>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</si>
  <si>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</si>
  <si>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</si>
  <si>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</si>
  <si>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</si>
  <si>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</si>
  <si>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</si>
  <si>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</si>
  <si>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</si>
  <si>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</si>
  <si>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</si>
  <si>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</si>
  <si>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</si>
  <si>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</si>
  <si>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</si>
  <si>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</si>
  <si>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</si>
  <si>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</si>
  <si>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</si>
  <si>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</si>
  <si>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</si>
  <si>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</si>
  <si>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</si>
  <si>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</si>
  <si>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</si>
  <si>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</si>
  <si>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</si>
  <si>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</si>
  <si>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</si>
  <si>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</si>
  <si>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</si>
  <si>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</si>
  <si>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</si>
  <si>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</si>
  <si>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</si>
  <si>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</si>
  <si>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</si>
  <si>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</si>
  <si>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</si>
  <si>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</si>
  <si>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</si>
  <si>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</si>
  <si>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</si>
  <si>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</si>
  <si>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</si>
  <si>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</si>
  <si>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</si>
  <si>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</si>
  <si>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</si>
  <si>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</si>
  <si>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</si>
  <si>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</si>
  <si>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</si>
  <si>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</si>
  <si>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</si>
  <si>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</si>
  <si>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</si>
  <si>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</si>
  <si>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</si>
  <si>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</si>
  <si>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</si>
  <si>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</si>
  <si>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</si>
  <si>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</si>
  <si>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</si>
  <si>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</si>
  <si>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</si>
  <si>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</si>
  <si>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</si>
  <si>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</si>
  <si>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</si>
  <si>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</si>
  <si>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</si>
  <si>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</si>
  <si>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</si>
  <si>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</si>
  <si>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</si>
  <si>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</si>
  <si>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</si>
  <si>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</si>
  <si>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</si>
  <si>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</si>
  <si>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</si>
  <si>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</si>
  <si>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</si>
  <si>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</si>
  <si>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</si>
  <si>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</si>
  <si>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</si>
  <si>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</si>
  <si>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</si>
  <si>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</si>
  <si>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</si>
  <si>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</si>
  <si>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</si>
  <si>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</si>
  <si>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</si>
  <si>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</si>
  <si>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</si>
  <si>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</si>
  <si>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</si>
  <si>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</si>
  <si>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</si>
  <si>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</si>
  <si>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</si>
  <si>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</si>
  <si>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</si>
  <si>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</si>
  <si>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</si>
  <si>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</si>
  <si>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</si>
  <si>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</si>
  <si>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</si>
  <si>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</si>
  <si>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</si>
  <si>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</si>
  <si>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</si>
  <si>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</si>
  <si>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</si>
  <si>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</si>
  <si>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</si>
  <si>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</si>
  <si>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</si>
  <si>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</si>
  <si>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</si>
  <si>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</si>
  <si>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</si>
  <si>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</si>
  <si>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</si>
  <si>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</si>
  <si>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</si>
  <si>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</si>
  <si>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</si>
  <si>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</si>
  <si>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</si>
  <si>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</si>
  <si>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</si>
  <si>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</si>
  <si>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</si>
  <si>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</si>
  <si>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</si>
  <si>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</si>
  <si>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</si>
  <si>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</si>
  <si>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</si>
  <si>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</si>
  <si>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</si>
  <si>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</si>
  <si>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</si>
  <si>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</si>
  <si>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</si>
  <si>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</si>
  <si>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</si>
  <si>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</si>
  <si>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</si>
  <si>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</si>
  <si>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</si>
  <si>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</si>
  <si>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</si>
  <si>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</si>
  <si>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</si>
  <si>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</si>
  <si>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</si>
  <si>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</si>
  <si>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</si>
  <si>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</si>
  <si>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</si>
  <si>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</si>
  <si>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</si>
  <si>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</si>
  <si>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</si>
  <si>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</si>
  <si>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</si>
  <si>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</si>
  <si>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</si>
  <si>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</si>
  <si>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</si>
  <si>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</si>
  <si>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</si>
  <si>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</si>
  <si>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</si>
  <si>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</si>
  <si>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</si>
  <si>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</si>
  <si>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</si>
  <si>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</si>
  <si>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</si>
  <si>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</si>
  <si>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</si>
  <si>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</si>
  <si>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</si>
  <si>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</si>
  <si>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</si>
  <si>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</si>
  <si>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</si>
  <si>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</si>
  <si>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</si>
  <si>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</si>
  <si>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</si>
  <si>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</si>
  <si>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</si>
  <si>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</si>
  <si>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</si>
  <si>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</si>
  <si>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</si>
  <si>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</si>
  <si>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</si>
  <si>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</si>
  <si>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</si>
  <si>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</si>
  <si>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</si>
  <si>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</si>
  <si>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</si>
  <si>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</si>
  <si>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</si>
  <si>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</si>
  <si>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</si>
  <si>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</si>
  <si>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</si>
  <si>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</si>
  <si>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</si>
  <si>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</si>
  <si>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</si>
  <si>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</si>
  <si>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</si>
  <si>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</si>
  <si>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</si>
  <si>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</si>
  <si>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</si>
  <si>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</si>
  <si>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</si>
  <si>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</si>
  <si>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</si>
  <si>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</si>
  <si>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</si>
  <si>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</si>
  <si>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</si>
  <si>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</si>
  <si>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</si>
  <si>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</si>
  <si>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</si>
  <si>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</si>
  <si>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</si>
  <si>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</si>
  <si>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</si>
  <si>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</si>
  <si>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</si>
  <si>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</si>
  <si>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</si>
  <si>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</si>
  <si>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</si>
  <si>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</si>
  <si>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</si>
  <si>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</si>
  <si>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</si>
  <si>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</si>
  <si>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</si>
  <si>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</si>
  <si>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</si>
  <si>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</si>
  <si>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</si>
  <si>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</si>
  <si>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</si>
  <si>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</si>
  <si>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</si>
  <si>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</si>
  <si>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</si>
  <si>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</si>
  <si>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</si>
  <si>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</si>
  <si>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</si>
  <si>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</si>
  <si>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</si>
  <si>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</si>
  <si>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</si>
  <si>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</si>
  <si>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</si>
  <si>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</si>
  <si>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</si>
  <si>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</si>
  <si>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</si>
  <si>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</si>
  <si>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</si>
  <si>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</si>
  <si>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</si>
  <si>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</si>
  <si>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</si>
  <si>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</si>
  <si>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</si>
  <si>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</si>
  <si>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</si>
  <si>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</si>
  <si>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</si>
  <si>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</si>
  <si>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</si>
  <si>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</si>
  <si>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</si>
  <si>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</si>
  <si>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</si>
  <si>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</si>
  <si>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</si>
  <si>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</si>
  <si>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</si>
  <si>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</si>
  <si>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</si>
  <si>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</si>
  <si>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</si>
  <si>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</si>
  <si>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</si>
  <si>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</si>
  <si>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</si>
  <si>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</si>
  <si>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</si>
  <si>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</si>
  <si>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</si>
  <si>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</si>
  <si>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</si>
  <si>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</si>
  <si>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</si>
  <si>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</si>
  <si>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</si>
  <si>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</si>
  <si>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</si>
  <si>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</si>
  <si>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</si>
  <si>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</si>
  <si>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</si>
  <si>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</si>
  <si>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</si>
  <si>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</si>
  <si>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</si>
  <si>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</si>
  <si>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</si>
  <si>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</si>
  <si>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</si>
  <si>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</si>
  <si>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</si>
  <si>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</si>
  <si>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</si>
  <si>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</si>
  <si>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</si>
  <si>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</si>
  <si>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</si>
  <si>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</si>
  <si>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</si>
  <si>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</si>
  <si>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</si>
  <si>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</si>
  <si>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</si>
  <si>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</si>
  <si>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</si>
  <si>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</si>
  <si>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</si>
  <si>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</si>
  <si>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</si>
  <si>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</si>
  <si>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</si>
  <si>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</si>
  <si>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</si>
  <si>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</si>
  <si>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</si>
  <si>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</si>
  <si>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</si>
  <si>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</si>
  <si>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</si>
  <si>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</si>
  <si>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</si>
  <si>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</si>
  <si>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</si>
  <si>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</si>
  <si>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</si>
  <si>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</si>
  <si>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</si>
  <si>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</si>
  <si>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</si>
  <si>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</si>
  <si>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</si>
  <si>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</si>
  <si>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</si>
  <si>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</si>
  <si>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</si>
  <si>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</si>
  <si>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</si>
  <si>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</si>
  <si>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</si>
  <si>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</si>
  <si>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</si>
  <si>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</si>
  <si>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</si>
  <si>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</si>
  <si>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</si>
  <si>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</si>
  <si>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</si>
  <si>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</si>
  <si>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</si>
  <si>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</si>
  <si>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</si>
  <si>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</si>
  <si>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</si>
  <si>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</si>
  <si>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</si>
  <si>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</si>
  <si>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</si>
  <si>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</si>
  <si>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</si>
  <si>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</si>
  <si>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</si>
  <si>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</si>
  <si>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</si>
  <si>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</si>
  <si>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</si>
  <si>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</si>
  <si>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</si>
  <si>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</si>
  <si>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</si>
  <si>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</si>
  <si>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</si>
  <si>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</si>
  <si>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</si>
  <si>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</si>
  <si>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</si>
  <si>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</si>
  <si>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</si>
  <si>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</si>
  <si>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</si>
  <si>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</si>
  <si>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</si>
  <si>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</si>
  <si>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</si>
  <si>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</si>
  <si>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</si>
  <si>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</si>
  <si>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</si>
  <si>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</si>
  <si>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</si>
  <si>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</si>
  <si>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</si>
  <si>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</si>
  <si>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</si>
  <si>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</si>
  <si>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</si>
  <si>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</si>
  <si>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</si>
  <si>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</si>
  <si>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</si>
  <si>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</si>
  <si>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</si>
  <si>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</si>
  <si>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</si>
  <si>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</si>
  <si>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</si>
  <si>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</si>
  <si>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</si>
  <si>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</si>
  <si>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</si>
  <si>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</si>
  <si>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</si>
  <si>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</si>
  <si>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</si>
  <si>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</si>
  <si>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</si>
  <si>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</si>
  <si>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</si>
  <si>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</si>
  <si>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</si>
  <si>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</si>
  <si>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</si>
  <si>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</si>
  <si>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</si>
  <si>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</si>
  <si>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</si>
  <si>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</si>
  <si>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</si>
  <si>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</si>
  <si>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</si>
  <si>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</si>
  <si>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</si>
  <si>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</si>
  <si>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</si>
  <si>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</si>
  <si>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</si>
  <si>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</si>
  <si>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</si>
  <si>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</si>
  <si>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</si>
  <si>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</si>
  <si>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</si>
  <si>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</si>
  <si>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</si>
  <si>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</si>
  <si>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</si>
  <si>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</si>
  <si>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</si>
  <si>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</si>
  <si>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</si>
  <si>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</si>
  <si>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</si>
  <si>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</si>
  <si>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</si>
  <si>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</si>
  <si>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</si>
  <si>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</si>
  <si>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</si>
  <si>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</si>
  <si>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</si>
  <si>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</si>
  <si>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</si>
  <si>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</si>
  <si>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</si>
  <si>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</si>
  <si>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</si>
  <si>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</si>
  <si>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</si>
  <si>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</si>
  <si>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</si>
  <si>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</si>
  <si>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</si>
  <si>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</si>
  <si>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</si>
  <si>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</si>
  <si>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</si>
  <si>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</si>
  <si>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</si>
  <si>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</si>
  <si>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</si>
  <si>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</si>
  <si>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</si>
  <si>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</si>
  <si>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</si>
  <si>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</si>
  <si>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</si>
  <si>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</si>
  <si>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</si>
  <si>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</si>
  <si>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</si>
  <si>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</si>
  <si>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</si>
  <si>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</si>
  <si>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</si>
  <si>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</si>
  <si>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</si>
  <si>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</si>
  <si>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</si>
  <si>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</si>
  <si>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</si>
  <si>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</si>
  <si>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</si>
  <si>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</si>
  <si>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</si>
  <si>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</si>
  <si>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</si>
  <si>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</si>
  <si>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</si>
  <si>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</si>
  <si>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</si>
  <si>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</si>
  <si>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</si>
  <si>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</si>
  <si>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</si>
  <si>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</si>
  <si>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</si>
  <si>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</si>
  <si>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</si>
  <si>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</si>
  <si>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</si>
  <si>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</si>
  <si>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</si>
  <si>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</si>
  <si>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</si>
  <si>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</si>
  <si>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</si>
  <si>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</si>
  <si>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</si>
  <si>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</si>
  <si>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</si>
  <si>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</si>
  <si>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</si>
  <si>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</si>
  <si>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</si>
  <si>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</si>
  <si>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</si>
  <si>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</si>
  <si>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</si>
  <si>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</si>
  <si>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</si>
  <si>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</si>
  <si>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</si>
  <si>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</si>
  <si>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</si>
  <si>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</si>
  <si>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</si>
  <si>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</si>
  <si>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</si>
  <si>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</si>
  <si>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</si>
  <si>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</si>
  <si>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</si>
  <si>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</si>
  <si>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</si>
  <si>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</si>
  <si>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</si>
  <si>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</si>
  <si>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</si>
  <si>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</si>
  <si>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</si>
  <si>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</si>
  <si>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</si>
  <si>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</si>
  <si>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</si>
  <si>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</si>
  <si>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</si>
  <si>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</si>
  <si>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</si>
  <si>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</si>
  <si>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</si>
  <si>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</si>
  <si>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</si>
  <si>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</si>
  <si>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</si>
  <si>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</si>
  <si>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</si>
  <si>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</si>
  <si>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</si>
  <si>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</si>
  <si>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</si>
  <si>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</si>
  <si>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</si>
  <si>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</si>
  <si>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</si>
  <si>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</si>
  <si>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</si>
  <si>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</si>
  <si>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</si>
  <si>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</si>
  <si>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</si>
  <si>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</si>
  <si>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</si>
  <si>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</si>
  <si>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</si>
  <si>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</si>
  <si>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</si>
  <si>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</si>
  <si>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</si>
  <si>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</si>
  <si>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</si>
  <si>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</si>
  <si>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</si>
  <si>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</si>
  <si>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</si>
  <si>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</si>
  <si>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</si>
  <si>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</si>
  <si>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</si>
  <si>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</si>
  <si>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</si>
  <si>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</si>
  <si>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</si>
  <si>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</si>
  <si>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</si>
  <si>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</si>
  <si>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</si>
  <si>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</si>
  <si>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</si>
  <si>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</si>
  <si>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</si>
  <si>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</si>
  <si>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</si>
  <si>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</si>
  <si>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</si>
  <si>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</si>
  <si>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</si>
  <si>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</si>
  <si>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</si>
  <si>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</si>
  <si>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</si>
  <si>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</si>
  <si>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</si>
  <si>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</si>
  <si>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</si>
  <si>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</si>
  <si>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</si>
  <si>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</si>
  <si>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</si>
  <si>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</si>
  <si>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</si>
  <si>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</si>
  <si>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</si>
  <si>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</si>
  <si>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</si>
  <si>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</si>
  <si>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</si>
  <si>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</si>
  <si>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</si>
  <si>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</si>
  <si>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</si>
  <si>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</si>
  <si>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</si>
  <si>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</si>
  <si>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</si>
  <si>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</si>
  <si>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</si>
  <si>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</si>
  <si>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</si>
  <si>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</si>
  <si>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</si>
  <si>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</si>
  <si>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</si>
  <si>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</si>
  <si>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</si>
  <si>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</si>
  <si>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</si>
  <si>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</si>
  <si>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</si>
  <si>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</si>
  <si>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</si>
  <si>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</si>
  <si>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</si>
  <si>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</si>
  <si>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</si>
  <si>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</si>
  <si>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</si>
  <si>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</si>
  <si>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</si>
  <si>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</si>
  <si>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</si>
  <si>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</si>
  <si>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</si>
  <si>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</si>
  <si>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</si>
  <si>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</si>
  <si>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</si>
  <si>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</si>
  <si>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</si>
  <si>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</si>
  <si>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</si>
  <si>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</si>
  <si>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</si>
  <si>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</si>
  <si>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</si>
  <si>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</si>
  <si>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</si>
  <si>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</si>
  <si>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</si>
  <si>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</si>
  <si>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</si>
  <si>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</si>
  <si>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</si>
  <si>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</si>
  <si>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</si>
  <si>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</si>
  <si>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</si>
  <si>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</si>
  <si>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</si>
  <si>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</si>
  <si>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</si>
  <si>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</si>
  <si>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</si>
  <si>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</si>
  <si>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</si>
  <si>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</si>
  <si>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</si>
  <si>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</si>
  <si>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</si>
  <si>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</si>
  <si>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</si>
  <si>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</si>
  <si>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</si>
  <si>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</si>
  <si>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</si>
  <si>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</si>
  <si>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</si>
  <si>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</si>
  <si>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</si>
  <si>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</si>
  <si>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</si>
  <si>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</si>
  <si>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</si>
  <si>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</si>
  <si>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</si>
  <si>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</si>
  <si>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</si>
  <si>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</si>
  <si>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</si>
  <si>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</si>
  <si>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</si>
  <si>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</si>
  <si>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</si>
  <si>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</si>
  <si>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</si>
  <si>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</si>
  <si>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</si>
  <si>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</si>
  <si>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</si>
  <si>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</si>
  <si>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</si>
  <si>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</si>
  <si>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</si>
  <si>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</si>
  <si>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</si>
  <si>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</si>
  <si>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</si>
  <si>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</si>
  <si>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</si>
  <si>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</si>
  <si>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</si>
  <si>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</si>
  <si>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</si>
  <si>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</si>
  <si>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</si>
  <si>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</si>
  <si>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</si>
  <si>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</si>
  <si>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</si>
  <si>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</si>
  <si>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</si>
  <si>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</si>
  <si>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</si>
  <si>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</si>
  <si>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</si>
  <si>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</si>
  <si>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</si>
  <si>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</si>
  <si>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</si>
  <si>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</si>
  <si>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</si>
  <si>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</si>
  <si>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</si>
  <si>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</si>
  <si>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</si>
  <si>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</si>
  <si>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</si>
  <si>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</si>
  <si>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</si>
  <si>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</si>
  <si>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</si>
  <si>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</si>
  <si>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</si>
  <si>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</si>
  <si>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</si>
  <si>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</si>
  <si>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</si>
  <si>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</si>
  <si>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</si>
  <si>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</si>
  <si>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</si>
  <si>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</si>
  <si>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</si>
  <si>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</si>
  <si>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</si>
  <si>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</si>
  <si>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</si>
  <si>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</si>
  <si>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</si>
  <si>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</si>
  <si>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</si>
  <si>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</si>
  <si>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</si>
  <si>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</si>
  <si>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</si>
  <si>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</si>
  <si>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</si>
  <si>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</si>
  <si>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</si>
  <si>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</si>
  <si>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</si>
  <si>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</si>
  <si>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</si>
  <si>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</si>
  <si>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</si>
  <si>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</si>
  <si>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</si>
  <si>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</si>
  <si>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</si>
  <si>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</si>
  <si>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</si>
  <si>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</si>
  <si>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</si>
  <si>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</si>
  <si>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</si>
  <si>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</si>
  <si>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</si>
  <si>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</si>
  <si>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</si>
  <si>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</si>
  <si>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</si>
  <si>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</si>
  <si>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</si>
  <si>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</si>
  <si>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</si>
  <si>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</si>
  <si>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</si>
  <si>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</si>
  <si>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</si>
  <si>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</si>
  <si>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</si>
  <si>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</si>
  <si>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</si>
  <si>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</si>
  <si>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</si>
  <si>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</si>
  <si>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</si>
  <si>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</si>
  <si>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</si>
  <si>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</si>
  <si>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</si>
  <si>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</si>
  <si>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</si>
  <si>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</si>
  <si>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</si>
  <si>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</si>
  <si>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</si>
  <si>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</si>
  <si>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</si>
  <si>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</si>
  <si>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</si>
  <si>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</si>
  <si>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</si>
  <si>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</si>
  <si>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</si>
  <si>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</si>
  <si>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</si>
  <si>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</si>
  <si>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</si>
  <si>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</si>
  <si>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</si>
  <si>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</si>
  <si>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</si>
  <si>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</si>
  <si>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</si>
  <si>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</si>
  <si>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</si>
  <si>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</si>
  <si>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</si>
  <si>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</si>
  <si>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</si>
  <si>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</si>
  <si>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</si>
  <si>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</si>
  <si>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</si>
  <si>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</si>
  <si>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</si>
  <si>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</si>
  <si>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</si>
  <si>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</si>
  <si>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</si>
  <si>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</si>
  <si>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</si>
  <si>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</si>
  <si>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</si>
  <si>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</si>
  <si>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</si>
  <si>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</si>
  <si>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</si>
  <si>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</si>
  <si>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</si>
  <si>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</si>
  <si>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</si>
  <si>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</si>
  <si>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</si>
  <si>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</si>
  <si>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</si>
  <si>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</si>
  <si>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</si>
  <si>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</si>
  <si>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</si>
  <si>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</si>
  <si>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</si>
  <si>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</si>
  <si>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</si>
  <si>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</si>
  <si>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</si>
  <si>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</si>
  <si>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</si>
  <si>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</si>
  <si>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</si>
  <si>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</si>
  <si>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</si>
  <si>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</si>
  <si>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</si>
  <si>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</si>
  <si>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</si>
  <si>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</si>
  <si>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</si>
  <si>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</si>
  <si>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</si>
  <si>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</si>
  <si>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</si>
  <si>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</si>
  <si>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</si>
  <si>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</si>
  <si>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</si>
  <si>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</si>
  <si>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</si>
  <si>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</si>
  <si>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</si>
  <si>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</si>
  <si>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</si>
  <si>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</si>
  <si>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</si>
  <si>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</si>
  <si>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</si>
  <si>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</si>
  <si>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</si>
  <si>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</si>
  <si>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</si>
  <si>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</si>
  <si>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</si>
  <si>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</si>
  <si>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</si>
  <si>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</si>
  <si>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</si>
  <si>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</si>
  <si>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</si>
  <si>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</si>
  <si>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</si>
  <si>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</si>
  <si>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</si>
  <si>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</si>
  <si>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</si>
  <si>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</si>
  <si>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</si>
  <si>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</si>
  <si>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</si>
  <si>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</si>
  <si>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</si>
  <si>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</si>
  <si>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</si>
  <si>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</si>
  <si>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</si>
  <si>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</si>
  <si>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</si>
  <si>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</si>
  <si>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</si>
  <si>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</si>
  <si>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</si>
  <si>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</si>
  <si>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</si>
  <si>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</si>
  <si>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</si>
  <si>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</si>
  <si>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</si>
  <si>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</si>
  <si>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</si>
  <si>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</si>
  <si>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</si>
  <si>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</si>
  <si>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</si>
  <si>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</si>
  <si>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</si>
  <si>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</si>
  <si>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</si>
  <si>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</si>
  <si>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</si>
  <si>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</si>
  <si>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</si>
  <si>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</si>
  <si>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</si>
  <si>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</si>
  <si>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</si>
  <si>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</si>
  <si>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</si>
  <si>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</si>
  <si>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</si>
  <si>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</si>
  <si>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</si>
  <si>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</si>
  <si>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</si>
  <si>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</si>
  <si>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</si>
  <si>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</si>
  <si>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</si>
  <si>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</si>
  <si>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</si>
  <si>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</si>
  <si>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</si>
  <si>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</si>
  <si>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</si>
  <si>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</si>
  <si>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</si>
  <si>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</si>
  <si>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</si>
  <si>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</si>
  <si>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</si>
  <si>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</si>
  <si>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</si>
  <si>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</si>
  <si>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</si>
  <si>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</si>
  <si>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</si>
  <si>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</si>
  <si>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</si>
  <si>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</si>
  <si>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</si>
  <si>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</si>
  <si>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</si>
  <si>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</si>
  <si>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</si>
  <si>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</si>
  <si>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</si>
  <si>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</si>
  <si>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</si>
  <si>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</si>
  <si>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</si>
  <si>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</si>
  <si>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</si>
  <si>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</si>
  <si>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</si>
  <si>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</si>
  <si>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</si>
  <si>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</si>
  <si>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</si>
  <si>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</si>
  <si>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</si>
  <si>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</si>
  <si>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</si>
  <si>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</si>
  <si>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</si>
  <si>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</si>
  <si>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</si>
  <si>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</si>
  <si>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</si>
  <si>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</si>
  <si>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</si>
  <si>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</si>
  <si>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</si>
  <si>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</si>
  <si>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</si>
  <si>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</si>
  <si>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</si>
  <si>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</si>
  <si>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</si>
  <si>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</si>
  <si>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</si>
  <si>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</si>
  <si>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</si>
  <si>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</si>
  <si>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</si>
  <si>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</si>
  <si>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</si>
  <si>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</si>
  <si>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</si>
  <si>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</si>
  <si>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</si>
  <si>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</si>
  <si>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</si>
  <si>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</si>
  <si>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</si>
  <si>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</si>
  <si>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</si>
  <si>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</si>
  <si>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</si>
  <si>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</si>
  <si>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</si>
  <si>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</si>
  <si>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</si>
  <si>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</si>
  <si>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</si>
  <si>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</si>
  <si>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</si>
  <si>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</si>
  <si>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</si>
  <si>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</si>
  <si>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</si>
  <si>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</si>
  <si>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</si>
  <si>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</si>
  <si>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</si>
  <si>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</si>
  <si>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</si>
  <si>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</si>
  <si>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</si>
  <si>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</si>
  <si>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</si>
  <si>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</si>
  <si>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</si>
  <si>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</si>
  <si>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</si>
  <si>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</si>
  <si>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</si>
  <si>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</si>
  <si>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</si>
  <si>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</si>
  <si>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</si>
  <si>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</si>
  <si>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</si>
  <si>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</si>
  <si>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</si>
  <si>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</si>
  <si>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</si>
  <si>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</si>
  <si>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</si>
  <si>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</si>
  <si>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</si>
  <si>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</si>
  <si>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</si>
  <si>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</si>
  <si>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</si>
  <si>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</si>
  <si>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</si>
  <si>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</si>
  <si>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</si>
  <si>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</si>
  <si>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</si>
  <si>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</si>
  <si>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</si>
  <si>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</si>
  <si>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</si>
  <si>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</si>
  <si>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</si>
  <si>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</si>
  <si>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</si>
  <si>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</si>
  <si>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</si>
  <si>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</si>
  <si>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</si>
  <si>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</si>
  <si>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</si>
  <si>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</si>
  <si>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</si>
  <si>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</si>
  <si>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</si>
  <si>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</si>
  <si>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</si>
  <si>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</si>
  <si>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</si>
  <si>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</si>
  <si>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</si>
  <si>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</si>
  <si>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</si>
  <si>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</si>
  <si>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</si>
  <si>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</si>
  <si>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</si>
  <si>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</si>
  <si>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</si>
  <si>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</si>
  <si>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</si>
  <si>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</si>
  <si>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</si>
  <si>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</si>
  <si>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</si>
  <si>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</si>
  <si>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</si>
  <si>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</si>
  <si>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</si>
  <si>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</si>
  <si>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</si>
  <si>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</si>
  <si>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</si>
  <si>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</si>
  <si>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</si>
  <si>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</si>
  <si>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</si>
  <si>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</si>
  <si>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</si>
  <si>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</si>
  <si>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</si>
  <si>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</si>
  <si>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</si>
  <si>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</si>
  <si>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</si>
  <si>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</si>
  <si>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</si>
  <si>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</si>
  <si>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</si>
  <si>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</si>
  <si>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</si>
  <si>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</si>
  <si>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</si>
  <si>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</si>
  <si>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</si>
  <si>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</si>
  <si>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</si>
  <si>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</si>
  <si>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</si>
  <si>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</si>
  <si>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</si>
  <si>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</si>
  <si>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</si>
  <si>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</si>
  <si>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</si>
  <si>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</si>
  <si>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</si>
  <si>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</si>
  <si>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</si>
  <si>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</si>
  <si>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</si>
  <si>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</si>
  <si>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</si>
  <si>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</si>
  <si>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</si>
  <si>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</si>
  <si>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</si>
  <si>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</si>
  <si>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</si>
  <si>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</si>
  <si>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</si>
  <si>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</si>
  <si>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</si>
  <si>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</si>
  <si>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</si>
  <si>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</si>
  <si>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</si>
  <si>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</si>
  <si>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</si>
  <si>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</si>
  <si>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</si>
  <si>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</si>
  <si>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</si>
  <si>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</si>
  <si>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</si>
  <si>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</si>
  <si>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</si>
  <si>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</si>
  <si>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</si>
  <si>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</si>
  <si>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</si>
  <si>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</si>
  <si>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</si>
  <si>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</si>
  <si>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</si>
  <si>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</si>
  <si>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</si>
  <si>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</si>
  <si>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</si>
  <si>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</si>
  <si>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</si>
  <si>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</si>
  <si>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</si>
  <si>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</si>
  <si>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</si>
  <si>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</si>
  <si>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</si>
  <si>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</si>
  <si>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</si>
  <si>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</si>
  <si>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</si>
  <si>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</si>
  <si>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</si>
  <si>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</si>
  <si>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</si>
  <si>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</si>
  <si>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</si>
  <si>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</si>
  <si>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</si>
  <si>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</si>
  <si>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</si>
  <si>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</si>
  <si>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</si>
  <si>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</si>
  <si>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</si>
  <si>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</si>
  <si>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</si>
  <si>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</si>
  <si>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</si>
  <si>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</si>
  <si>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</si>
  <si>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</si>
  <si>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</si>
  <si>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</si>
  <si>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</si>
  <si>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</si>
  <si>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</si>
  <si>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</si>
  <si>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</si>
  <si>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</si>
  <si>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</si>
  <si>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</si>
  <si>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</si>
  <si>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</si>
  <si>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</si>
  <si>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</si>
  <si>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</si>
  <si>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</si>
  <si>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</si>
  <si>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</si>
  <si>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</si>
  <si>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</si>
  <si>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</si>
  <si>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</si>
  <si>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</si>
  <si>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</si>
  <si>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</si>
  <si>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</si>
  <si>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</si>
  <si>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</si>
  <si>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</si>
  <si>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</si>
  <si>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</si>
  <si>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</si>
  <si>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</si>
  <si>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</si>
  <si>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</si>
  <si>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</si>
  <si>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</si>
  <si>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</si>
  <si>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</si>
  <si>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</si>
  <si>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</si>
  <si>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</si>
  <si>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</si>
  <si>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</si>
  <si>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</si>
  <si>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</si>
  <si>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</si>
  <si>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</si>
  <si>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</si>
  <si>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</si>
  <si>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</si>
  <si>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</si>
  <si>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</si>
  <si>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</si>
  <si>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</si>
  <si>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</si>
  <si>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</si>
  <si>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</si>
  <si>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</si>
  <si>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</si>
  <si>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</si>
  <si>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</si>
  <si>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</si>
  <si>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</si>
  <si>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</si>
  <si>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</si>
  <si>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</si>
  <si>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</si>
  <si>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</si>
  <si>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</si>
  <si>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</si>
  <si>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</si>
  <si>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</si>
  <si>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</si>
  <si>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</si>
  <si>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</si>
  <si>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</si>
  <si>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</si>
  <si>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</si>
  <si>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</si>
  <si>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</si>
  <si>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</si>
  <si>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</si>
  <si>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</si>
  <si>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</si>
  <si>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</si>
  <si>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</si>
  <si>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</si>
  <si>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</si>
  <si>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</si>
  <si>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</si>
  <si>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</si>
  <si>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</si>
  <si>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</si>
  <si>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</si>
  <si>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</si>
  <si>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</si>
  <si>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</si>
  <si>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</si>
  <si>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</si>
  <si>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</si>
  <si>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</si>
  <si>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</si>
  <si>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</si>
  <si>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</si>
  <si>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</si>
  <si>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</si>
  <si>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</si>
  <si>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</si>
  <si>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</si>
  <si>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</si>
  <si>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</si>
  <si>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</si>
  <si>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</si>
  <si>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</si>
  <si>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</si>
  <si>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</si>
  <si>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</si>
  <si>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</si>
  <si>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</si>
  <si>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</si>
  <si>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</si>
  <si>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</si>
  <si>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</si>
  <si>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</si>
  <si>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</si>
  <si>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</si>
  <si>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</si>
  <si>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</si>
  <si>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</si>
  <si>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</si>
  <si>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</si>
  <si>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</si>
  <si>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</si>
  <si>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</si>
  <si>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</si>
  <si>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</si>
  <si>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</si>
  <si>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</si>
  <si>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</si>
  <si>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</si>
  <si>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</si>
  <si>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</si>
  <si>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</si>
  <si>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</si>
  <si>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</si>
  <si>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</si>
  <si>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</si>
  <si>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</si>
  <si>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</si>
  <si>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</si>
  <si>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</si>
  <si>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</si>
  <si>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</si>
  <si>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</si>
  <si>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</si>
  <si>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</si>
  <si>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</si>
  <si>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</si>
  <si>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</si>
  <si>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</si>
  <si>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</si>
  <si>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</si>
  <si>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</si>
  <si>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</si>
  <si>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</si>
  <si>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</si>
  <si>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</si>
  <si>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</si>
  <si>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</si>
  <si>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</si>
  <si>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</si>
  <si>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</si>
  <si>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</si>
  <si>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</si>
  <si>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</si>
  <si>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</si>
  <si>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</si>
  <si>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</si>
  <si>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</si>
  <si>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</si>
  <si>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</si>
  <si>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</si>
  <si>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</si>
  <si>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</si>
  <si>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</si>
  <si>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</si>
  <si>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</si>
  <si>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</si>
  <si>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</si>
  <si>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</si>
  <si>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</si>
  <si>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</si>
  <si>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</si>
  <si>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</si>
  <si>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</si>
  <si>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</si>
  <si>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</si>
  <si>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</si>
  <si>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</si>
  <si>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</si>
  <si>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</si>
  <si>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</si>
  <si>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</si>
  <si>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</si>
  <si>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</si>
  <si>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</si>
  <si>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</si>
  <si>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</si>
  <si>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</si>
  <si>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</si>
  <si>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</si>
  <si>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</si>
  <si>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</si>
  <si>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</si>
  <si>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</si>
  <si>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</si>
  <si>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</si>
  <si>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</si>
  <si>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</si>
  <si>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</si>
  <si>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</si>
  <si>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</si>
  <si>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</si>
  <si>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</si>
  <si>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</si>
  <si>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</si>
  <si>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</si>
  <si>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</si>
  <si>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</si>
  <si>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</si>
  <si>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</si>
  <si>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</si>
  <si>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</si>
  <si>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</si>
  <si>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</si>
  <si>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</si>
  <si>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</si>
  <si>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</si>
  <si>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</si>
  <si>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</si>
  <si>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</si>
  <si>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</si>
  <si>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</si>
  <si>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</si>
  <si>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</si>
  <si>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</si>
  <si>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</si>
  <si>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</si>
  <si>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</si>
  <si>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</si>
  <si>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</si>
  <si>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</si>
  <si>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</si>
  <si>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</si>
  <si>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</si>
  <si>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</si>
  <si>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</si>
  <si>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</si>
  <si>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</si>
  <si>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</si>
  <si>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</si>
  <si>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</si>
  <si>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</si>
  <si>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</si>
  <si>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</si>
  <si>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</si>
  <si>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</si>
  <si>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</si>
  <si>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</si>
  <si>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</si>
  <si>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</si>
  <si>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</si>
  <si>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</si>
  <si>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</si>
  <si>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</si>
  <si>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</si>
  <si>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</si>
  <si>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</si>
  <si>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</si>
  <si>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</si>
  <si>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</si>
  <si>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</si>
  <si>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</si>
  <si>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</si>
  <si>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</si>
  <si>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</si>
  <si>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</si>
  <si>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</si>
  <si>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</si>
  <si>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</si>
  <si>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</si>
  <si>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</si>
  <si>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</si>
  <si>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</si>
  <si>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</si>
  <si>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</si>
  <si>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</si>
  <si>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</si>
  <si>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</si>
  <si>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</si>
  <si>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</si>
  <si>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</si>
  <si>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</si>
  <si>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</si>
  <si>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</si>
  <si>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</si>
  <si>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</si>
  <si>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</si>
  <si>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</si>
  <si>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</si>
  <si>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</si>
  <si>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</si>
  <si>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</si>
  <si>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</si>
  <si>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</si>
  <si>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</si>
  <si>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</si>
  <si>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</si>
  <si>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</si>
  <si>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</si>
  <si>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</si>
  <si>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</si>
  <si>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</si>
  <si>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</si>
  <si>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</si>
  <si>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</si>
  <si>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</si>
  <si>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</si>
  <si>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</si>
  <si>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</si>
  <si>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</si>
  <si>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</si>
  <si>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</si>
  <si>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</si>
  <si>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</si>
  <si>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</si>
  <si>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</si>
  <si>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</si>
  <si>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</si>
  <si>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</si>
  <si>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</si>
  <si>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</si>
  <si>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</si>
  <si>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</si>
  <si>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</si>
  <si>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</si>
  <si>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</si>
  <si>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</si>
  <si>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</si>
  <si>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</si>
  <si>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</si>
  <si>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</si>
  <si>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</si>
  <si>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</si>
  <si>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</si>
  <si>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</si>
  <si>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</si>
  <si>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</si>
  <si>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</si>
  <si>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</si>
  <si>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</si>
  <si>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</si>
  <si>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</si>
  <si>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</si>
  <si>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</si>
  <si>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</si>
  <si>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</si>
  <si>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</si>
  <si>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</si>
  <si>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</si>
  <si>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</si>
  <si>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</si>
  <si>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</si>
  <si>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</si>
  <si>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</si>
  <si>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</si>
  <si>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</si>
  <si>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</si>
  <si>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</si>
  <si>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</si>
  <si>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</si>
  <si>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</si>
  <si>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</si>
  <si>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</si>
  <si>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</si>
  <si>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</si>
  <si>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</si>
  <si>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</si>
  <si>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</si>
  <si>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</si>
  <si>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</si>
  <si>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</si>
  <si>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</si>
  <si>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</si>
  <si>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</si>
  <si>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</si>
  <si>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</si>
  <si>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</si>
  <si>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</si>
  <si>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</si>
  <si>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</si>
  <si>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</si>
  <si>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</si>
  <si>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</si>
  <si>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</si>
  <si>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</si>
  <si>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</si>
  <si>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</si>
  <si>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</si>
  <si>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</si>
  <si>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</si>
  <si>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</si>
  <si>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</si>
  <si>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</si>
  <si>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</si>
  <si>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</si>
  <si>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</si>
  <si>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</si>
  <si>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</si>
  <si>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</si>
  <si>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</si>
  <si>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</si>
  <si>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</si>
  <si>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</si>
  <si>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</si>
  <si>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</si>
  <si>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</si>
  <si>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</si>
  <si>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</si>
  <si>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</si>
  <si>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</si>
  <si>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</si>
  <si>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</si>
  <si>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</si>
  <si>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</si>
  <si>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</si>
  <si>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</si>
  <si>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</si>
  <si>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</si>
  <si>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</si>
  <si>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</si>
  <si>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</si>
  <si>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</si>
  <si>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</si>
  <si>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</si>
  <si>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</si>
  <si>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</si>
  <si>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</si>
  <si>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</si>
  <si>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</si>
  <si>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</si>
  <si>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</si>
  <si>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</si>
  <si>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</si>
  <si>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</si>
  <si>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</si>
  <si>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</si>
  <si>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</si>
  <si>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</si>
  <si>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</si>
  <si>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</si>
  <si>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</si>
  <si>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</si>
  <si>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</si>
  <si>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</si>
  <si>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</si>
  <si>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</si>
  <si>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</si>
  <si>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</si>
  <si>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</si>
  <si>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</si>
  <si>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</si>
  <si>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</si>
  <si>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</si>
  <si>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</si>
  <si>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</si>
  <si>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</si>
  <si>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</si>
  <si>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</si>
  <si>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</si>
  <si>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</si>
  <si>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</si>
  <si>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</si>
  <si>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</si>
  <si>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</si>
  <si>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</si>
  <si>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</si>
  <si>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</si>
  <si>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</si>
  <si>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</si>
  <si>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</si>
  <si>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</si>
  <si>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</si>
  <si>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</si>
  <si>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</si>
  <si>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</si>
  <si>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</si>
  <si>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</si>
  <si>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</si>
  <si>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</si>
  <si>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</si>
  <si>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</si>
  <si>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</si>
  <si>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</si>
  <si>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</si>
  <si>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</si>
  <si>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</si>
  <si>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</si>
  <si>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</si>
  <si>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</si>
  <si>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</si>
  <si>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</si>
  <si>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</si>
  <si>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</si>
  <si>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</si>
  <si>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</si>
  <si>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</si>
  <si>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</si>
  <si>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</si>
  <si>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</si>
  <si>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</si>
  <si>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</si>
  <si>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</si>
  <si>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</si>
  <si>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</si>
  <si>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</si>
  <si>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</si>
  <si>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</si>
  <si>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</si>
  <si>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</si>
  <si>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</si>
  <si>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</si>
  <si>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</si>
  <si>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</si>
  <si>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</si>
  <si>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</si>
  <si>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</si>
  <si>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</si>
  <si>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</si>
  <si>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</si>
  <si>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</si>
  <si>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</si>
  <si>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</si>
  <si>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</si>
  <si>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</si>
  <si>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</si>
  <si>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</si>
  <si>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</si>
  <si>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</si>
  <si>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</si>
  <si>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</si>
  <si>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</si>
  <si>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</si>
  <si>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</si>
  <si>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</si>
  <si>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</si>
  <si>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</si>
  <si>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</si>
  <si>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</si>
  <si>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</si>
  <si>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</si>
  <si>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</si>
  <si>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</si>
  <si>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</si>
  <si>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</si>
  <si>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</si>
  <si>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</si>
  <si>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</si>
  <si>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</si>
  <si>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</si>
  <si>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</si>
  <si>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</si>
  <si>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</si>
  <si>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</si>
  <si>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</si>
  <si>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</si>
  <si>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</si>
  <si>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</si>
  <si>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</si>
  <si>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</si>
  <si>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</si>
  <si>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</si>
  <si>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</si>
  <si>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</si>
  <si>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</si>
  <si>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</si>
  <si>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</si>
  <si>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</si>
  <si>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</si>
  <si>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</si>
  <si>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</si>
  <si>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</si>
  <si>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</si>
  <si>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</si>
  <si>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</si>
  <si>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</si>
  <si>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</si>
  <si>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</si>
  <si>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</si>
  <si>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</si>
  <si>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</si>
  <si>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</si>
  <si>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</si>
  <si>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</si>
  <si>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</si>
  <si>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</si>
  <si>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</si>
  <si>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</si>
  <si>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</si>
  <si>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</si>
  <si>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</si>
  <si>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</si>
  <si>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</si>
  <si>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</si>
  <si>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</si>
  <si>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</si>
  <si>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</si>
  <si>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</si>
  <si>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</si>
  <si>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</si>
  <si>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</si>
  <si>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</si>
  <si>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</si>
  <si>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</si>
  <si>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</si>
  <si>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</si>
  <si>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</si>
  <si>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</si>
  <si>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</si>
  <si>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</si>
  <si>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</si>
  <si>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</si>
  <si>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</si>
  <si>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</si>
  <si>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</si>
  <si>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</si>
  <si>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</si>
  <si>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</si>
  <si>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</si>
  <si>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</si>
  <si>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</si>
  <si>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</si>
  <si>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</si>
  <si>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</si>
  <si>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</si>
  <si>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</si>
  <si>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</si>
  <si>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</si>
  <si>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</si>
  <si>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</si>
  <si>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</si>
  <si>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</si>
  <si>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</si>
  <si>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</si>
  <si>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</si>
  <si>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</si>
  <si>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</si>
  <si>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</si>
  <si>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</si>
  <si>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</si>
  <si>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</si>
  <si>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</si>
  <si>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</si>
  <si>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</si>
  <si>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</si>
  <si>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</si>
  <si>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</si>
  <si>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</si>
  <si>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</si>
  <si>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</si>
  <si>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</si>
  <si>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</si>
  <si>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</si>
  <si>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</si>
  <si>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</si>
  <si>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</si>
  <si>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</si>
  <si>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</si>
  <si>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</si>
  <si>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</si>
  <si>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</si>
  <si>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</si>
  <si>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</si>
  <si>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</si>
  <si>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</si>
  <si>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</si>
  <si>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</si>
  <si>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</si>
  <si>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</si>
  <si>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</si>
  <si>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</si>
  <si>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</si>
  <si>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</si>
  <si>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</si>
  <si>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</si>
  <si>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</si>
  <si>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</si>
  <si>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</si>
  <si>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</si>
  <si>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</si>
  <si>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</si>
  <si>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</si>
  <si>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</si>
  <si>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</si>
  <si>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</si>
  <si>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</si>
  <si>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</si>
  <si>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</si>
  <si>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</si>
  <si>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</si>
  <si>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</si>
  <si>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</si>
  <si>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</si>
  <si>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</si>
  <si>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</si>
  <si>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</si>
  <si>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</si>
  <si>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</si>
  <si>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</si>
  <si>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</si>
  <si>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</si>
  <si>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</si>
  <si>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</si>
  <si>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</si>
  <si>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</si>
  <si>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</si>
  <si>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</si>
  <si>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</si>
  <si>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</si>
  <si>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</si>
  <si>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</si>
  <si>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</si>
  <si>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</si>
  <si>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</si>
  <si>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</si>
  <si>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</si>
  <si>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</si>
  <si>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</si>
  <si>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</si>
  <si>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</si>
  <si>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</si>
  <si>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</si>
  <si>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</si>
  <si>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</si>
  <si>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</si>
  <si>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</si>
  <si>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</si>
  <si>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</si>
  <si>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</si>
  <si>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</si>
  <si>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</si>
  <si>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</si>
  <si>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</si>
  <si>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</si>
  <si>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</si>
  <si>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</si>
  <si>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</si>
  <si>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</si>
  <si>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</si>
  <si>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</si>
  <si>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</si>
  <si>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</si>
  <si>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</si>
  <si>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</si>
  <si>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</si>
  <si>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</si>
  <si>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</si>
  <si>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</si>
  <si>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</si>
  <si>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</si>
  <si>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</si>
  <si>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</si>
  <si>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</si>
  <si>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</si>
  <si>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</si>
  <si>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</si>
  <si>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</si>
  <si>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</si>
  <si>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</si>
  <si>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</si>
  <si>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</si>
  <si>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</si>
  <si>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</si>
  <si>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</si>
  <si>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</si>
  <si>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</si>
  <si>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</si>
  <si>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</si>
  <si>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</si>
  <si>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</si>
  <si>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</si>
  <si>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</si>
  <si>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</si>
  <si>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</si>
  <si>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</si>
  <si>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</si>
  <si>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</si>
  <si>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</si>
  <si>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</si>
  <si>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</si>
  <si>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</si>
  <si>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</si>
  <si>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</si>
  <si>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</si>
  <si>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</si>
  <si>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</si>
  <si>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</si>
  <si>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</si>
  <si>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</si>
  <si>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</si>
  <si>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</si>
  <si>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</si>
  <si>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</si>
  <si>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</si>
  <si>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</si>
  <si>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</si>
  <si>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</si>
  <si>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</si>
  <si>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</si>
  <si>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</si>
  <si>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</si>
  <si>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</si>
  <si>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</si>
  <si>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</si>
  <si>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</si>
  <si>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</si>
  <si>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</si>
  <si>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</si>
  <si>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</si>
  <si>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</si>
  <si>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</si>
  <si>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</si>
  <si>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</si>
  <si>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</si>
  <si>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</si>
  <si>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</si>
  <si>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</si>
  <si>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</si>
  <si>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</si>
  <si>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</si>
  <si>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</si>
  <si>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</si>
  <si>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</si>
  <si>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</si>
  <si>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</si>
  <si>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</si>
  <si>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</si>
  <si>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</si>
  <si>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</si>
  <si>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</si>
  <si>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</si>
  <si>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</si>
  <si>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</si>
  <si>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</si>
  <si>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</si>
  <si>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</si>
  <si>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</si>
  <si>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</si>
  <si>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</si>
  <si>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</si>
  <si>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</si>
  <si>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</si>
  <si>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</si>
  <si>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</si>
  <si>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</si>
  <si>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</si>
  <si>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</si>
  <si>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</si>
  <si>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</si>
  <si>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</si>
  <si>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</si>
  <si>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</si>
  <si>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</si>
  <si>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</si>
  <si>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</si>
  <si>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</si>
  <si>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</si>
  <si>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</si>
  <si>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</si>
  <si>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</si>
  <si>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</si>
  <si>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</si>
  <si>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</si>
  <si>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</si>
  <si>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</si>
  <si>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</si>
  <si>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</si>
  <si>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</si>
  <si>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</si>
  <si>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</si>
  <si>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</si>
  <si>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</si>
  <si>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</si>
  <si>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</si>
  <si>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</si>
  <si>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</si>
  <si>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</si>
  <si>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</si>
  <si>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</si>
  <si>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</si>
  <si>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</si>
  <si>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</si>
  <si>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</si>
  <si>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</si>
  <si>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</si>
  <si>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</si>
  <si>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</si>
  <si>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</si>
  <si>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</si>
  <si>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</si>
  <si>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</si>
  <si>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</si>
  <si>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</si>
  <si>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</si>
  <si>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</si>
  <si>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</si>
  <si>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</si>
  <si>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</si>
  <si>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</si>
  <si>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</si>
  <si>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</si>
  <si>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</si>
  <si>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</si>
  <si>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</si>
  <si>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</si>
  <si>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</si>
  <si>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</si>
  <si>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</si>
  <si>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</si>
  <si>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</si>
  <si>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</si>
  <si>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</si>
  <si>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</si>
  <si>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</si>
  <si>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</si>
  <si>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</si>
  <si>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</si>
  <si>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</si>
  <si>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</si>
  <si>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</si>
  <si>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</si>
  <si>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</si>
  <si>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</si>
  <si>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</si>
  <si>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</si>
  <si>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</si>
  <si>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</si>
  <si>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</si>
  <si>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</si>
  <si>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</si>
  <si>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</si>
  <si>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</si>
  <si>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</si>
  <si>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</si>
  <si>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</si>
  <si>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</si>
  <si>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</si>
  <si>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</si>
  <si>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</si>
  <si>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</si>
  <si>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</si>
  <si>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</si>
  <si>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</si>
  <si>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</si>
  <si>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</si>
  <si>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</si>
  <si>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</si>
  <si>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</si>
  <si>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</si>
  <si>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</si>
  <si>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</si>
  <si>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</si>
  <si>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</si>
  <si>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</si>
  <si>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</si>
  <si>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</si>
  <si>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</si>
  <si>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</si>
  <si>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</si>
  <si>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</si>
  <si>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</si>
  <si>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</si>
  <si>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</si>
  <si>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</si>
  <si>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</si>
  <si>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</si>
  <si>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</si>
  <si>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</si>
  <si>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</si>
  <si>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</si>
  <si>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</si>
  <si>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</si>
  <si>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</si>
  <si>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</si>
  <si>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</si>
  <si>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</si>
  <si>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</si>
  <si>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</si>
  <si>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</si>
  <si>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</si>
  <si>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</si>
  <si>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</si>
  <si>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</si>
  <si>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</si>
  <si>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</si>
  <si>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</si>
  <si>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</si>
  <si>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</si>
  <si>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</si>
  <si>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</si>
  <si>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</si>
  <si>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</si>
  <si>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</si>
  <si>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</si>
  <si>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</si>
  <si>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</si>
  <si>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</si>
  <si>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</si>
  <si>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</si>
  <si>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</si>
  <si>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</si>
  <si>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</si>
  <si>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</si>
  <si>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</si>
  <si>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</si>
  <si>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</si>
  <si>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</si>
  <si>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</si>
  <si>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</si>
  <si>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</si>
  <si>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</si>
  <si>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</si>
  <si>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</si>
  <si>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</si>
  <si>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</si>
  <si>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</si>
  <si>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</si>
  <si>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</si>
  <si>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</si>
  <si>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</si>
  <si>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</si>
  <si>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</si>
  <si>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</si>
  <si>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</si>
  <si>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</si>
  <si>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</si>
  <si>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</si>
  <si>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</si>
  <si>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</si>
  <si>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</si>
  <si>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</si>
  <si>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</si>
  <si>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</si>
  <si>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</si>
  <si>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</si>
  <si>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</si>
  <si>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</si>
  <si>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</si>
  <si>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</si>
  <si>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</si>
  <si>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</si>
  <si>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</si>
  <si>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</si>
  <si>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</si>
  <si>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</si>
  <si>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</si>
  <si>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</si>
  <si>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</si>
  <si>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</si>
  <si>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</si>
  <si>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</si>
  <si>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</si>
  <si>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</si>
  <si>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</si>
  <si>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</si>
  <si>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</si>
  <si>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</si>
  <si>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</si>
  <si>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</si>
  <si>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</si>
  <si>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</si>
  <si>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</si>
  <si>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</si>
  <si>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</si>
  <si>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</si>
  <si>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</si>
  <si>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</si>
  <si>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</si>
  <si>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</si>
  <si>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</si>
  <si>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</si>
  <si>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</si>
  <si>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</si>
  <si>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</si>
  <si>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</si>
  <si>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</si>
  <si>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</si>
  <si>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</si>
  <si>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</si>
  <si>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</si>
  <si>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</si>
  <si>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</si>
  <si>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</si>
  <si>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</si>
  <si>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</si>
  <si>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</si>
  <si>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</si>
  <si>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</si>
  <si>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</si>
  <si>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</si>
  <si>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</si>
  <si>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</si>
  <si>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</si>
  <si>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</si>
  <si>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</si>
  <si>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</si>
  <si>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</si>
  <si>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</si>
  <si>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</si>
  <si>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</si>
  <si>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</si>
  <si>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</si>
  <si>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</si>
  <si>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</si>
  <si>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</si>
  <si>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</si>
  <si>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</si>
  <si>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</si>
  <si>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</si>
  <si>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</si>
  <si>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</si>
  <si>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</si>
  <si>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</si>
  <si>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</si>
  <si>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</si>
  <si>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</si>
  <si>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</si>
  <si>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</si>
  <si>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</si>
  <si>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</si>
  <si>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</si>
  <si>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</si>
  <si>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</si>
  <si>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</si>
  <si>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</si>
  <si>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</si>
  <si>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</si>
  <si>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</si>
  <si>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</si>
  <si>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</si>
  <si>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</si>
  <si>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</si>
  <si>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</si>
  <si>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</si>
  <si>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</si>
  <si>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</si>
  <si>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</si>
  <si>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</si>
  <si>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</si>
  <si>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</si>
  <si>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</si>
  <si>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</si>
  <si>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</si>
  <si>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</si>
  <si>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</si>
  <si>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</si>
  <si>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</si>
  <si>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</si>
  <si>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</si>
  <si>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</si>
  <si>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</si>
  <si>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</si>
  <si>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</si>
  <si>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</si>
  <si>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</si>
  <si>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</si>
  <si>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</si>
  <si>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</si>
  <si>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</si>
  <si>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</si>
  <si>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</si>
  <si>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</si>
  <si>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</si>
  <si>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</si>
  <si>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</si>
  <si>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</si>
  <si>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</si>
  <si>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</si>
  <si>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</si>
  <si>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</si>
  <si>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</si>
  <si>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</si>
  <si>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</si>
  <si>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</si>
  <si>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</si>
  <si>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</si>
  <si>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</si>
  <si>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</si>
  <si>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</si>
  <si>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</si>
  <si>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</si>
  <si>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</si>
  <si>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</si>
  <si>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</si>
  <si>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</si>
  <si>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</si>
  <si>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</si>
  <si>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</si>
  <si>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</si>
  <si>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</si>
  <si>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</si>
  <si>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</si>
  <si>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</si>
  <si>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</si>
  <si>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</si>
  <si>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</si>
  <si>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</si>
  <si>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</si>
  <si>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</si>
  <si>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</si>
  <si>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</si>
  <si>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</si>
  <si>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</si>
  <si>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</si>
  <si>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</si>
  <si>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</si>
  <si>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</si>
  <si>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</si>
  <si>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</si>
  <si>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</si>
  <si>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</si>
  <si>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</si>
  <si>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</si>
  <si>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</si>
  <si>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</si>
  <si>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</si>
  <si>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</si>
  <si>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</si>
  <si>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</si>
  <si>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</si>
  <si>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</si>
  <si>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</si>
  <si>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</si>
  <si>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</si>
  <si>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</si>
  <si>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</si>
  <si>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</si>
  <si>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</si>
  <si>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</si>
  <si>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</si>
  <si>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</si>
  <si>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</si>
  <si>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</si>
  <si>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</si>
  <si>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</si>
  <si>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</si>
  <si>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</si>
  <si>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</si>
  <si>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</si>
  <si>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</si>
  <si>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</si>
  <si>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</si>
  <si>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</si>
  <si>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</si>
  <si>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</si>
  <si>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</si>
  <si>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</si>
  <si>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</si>
  <si>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</si>
  <si>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</si>
  <si>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</si>
  <si>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</si>
  <si>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</si>
  <si>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</si>
  <si>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</si>
  <si>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</si>
  <si>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</si>
  <si>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</si>
  <si>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</si>
  <si>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</si>
  <si>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</si>
  <si>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</si>
  <si>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</si>
  <si>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</si>
  <si>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</si>
  <si>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</si>
  <si>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</si>
  <si>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</si>
  <si>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</si>
  <si>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</si>
  <si>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</si>
  <si>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</si>
  <si>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</si>
  <si>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</si>
  <si>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</si>
  <si>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</si>
  <si>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</si>
  <si>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</si>
  <si>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</si>
  <si>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</si>
  <si>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</si>
  <si>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</si>
  <si>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</si>
  <si>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</si>
  <si>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</si>
  <si>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</si>
  <si>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</si>
  <si>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</si>
  <si>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</si>
  <si>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</si>
  <si>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</si>
  <si>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</si>
  <si>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</si>
  <si>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</si>
  <si>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</si>
  <si>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</si>
  <si>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</si>
  <si>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</si>
  <si>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</si>
  <si>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</si>
  <si>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</si>
  <si>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</si>
  <si>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</si>
  <si>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</si>
  <si>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</si>
  <si>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</si>
  <si>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</si>
  <si>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</si>
  <si>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</si>
  <si>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</si>
  <si>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</si>
  <si>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</si>
  <si>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</si>
  <si>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</si>
  <si>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</si>
  <si>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</si>
  <si>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</si>
  <si>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</si>
  <si>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</si>
  <si>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</si>
  <si>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</si>
  <si>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</si>
  <si>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</si>
  <si>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</si>
  <si>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</si>
  <si>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</si>
  <si>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</si>
  <si>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</si>
  <si>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</si>
  <si>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</si>
  <si>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</si>
  <si>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</si>
  <si>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</si>
  <si>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</si>
  <si>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</si>
  <si>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</si>
  <si>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</si>
  <si>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</si>
  <si>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</si>
  <si>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</si>
  <si>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</si>
  <si>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</si>
  <si>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</si>
  <si>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</si>
  <si>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</si>
  <si>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</si>
  <si>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</si>
  <si>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</si>
  <si>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</si>
  <si>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</si>
  <si>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</si>
  <si>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</si>
  <si>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</si>
  <si>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</si>
  <si>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</si>
  <si>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</si>
  <si>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</si>
  <si>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</si>
  <si>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</si>
  <si>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</si>
  <si>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</si>
  <si>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</si>
  <si>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</si>
  <si>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</si>
  <si>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</si>
  <si>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</si>
  <si>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</si>
  <si>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</si>
  <si>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</si>
  <si>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</si>
  <si>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</si>
  <si>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</si>
  <si>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</si>
  <si>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</si>
  <si>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</si>
  <si>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</si>
  <si>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</si>
  <si>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</si>
  <si>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</si>
  <si>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</si>
  <si>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</si>
  <si>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</si>
  <si>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</si>
  <si>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</si>
  <si>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</si>
  <si>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</si>
  <si>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</si>
  <si>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</si>
  <si>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</si>
  <si>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</si>
  <si>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</si>
  <si>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</si>
  <si>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</si>
  <si>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</si>
  <si>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</si>
  <si>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</si>
  <si>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</si>
  <si>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</si>
  <si>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</si>
  <si>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</si>
  <si>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</si>
  <si>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</si>
  <si>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</si>
  <si>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</si>
  <si>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</si>
  <si>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</si>
  <si>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</si>
  <si>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</si>
  <si>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</si>
  <si>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</si>
  <si>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</si>
  <si>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</si>
  <si>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</si>
  <si>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</si>
  <si>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</si>
  <si>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</si>
  <si>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</si>
  <si>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</si>
  <si>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</si>
  <si>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</si>
  <si>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</si>
  <si>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</si>
  <si>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</si>
  <si>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</si>
  <si>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</si>
  <si>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</si>
  <si>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</si>
  <si>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</si>
  <si>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</si>
  <si>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</si>
  <si>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</si>
  <si>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</si>
  <si>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</si>
  <si>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</si>
  <si>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</si>
  <si>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</si>
  <si>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</si>
  <si>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</si>
  <si>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</si>
  <si>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</si>
  <si>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</si>
  <si>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</si>
  <si>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</si>
  <si>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</si>
  <si>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</si>
  <si>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</si>
  <si>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</si>
  <si>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</si>
  <si>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</si>
  <si>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</si>
  <si>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</si>
  <si>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</si>
  <si>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</si>
  <si>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</si>
  <si>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</si>
  <si>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</si>
  <si>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</si>
  <si>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</si>
  <si>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</si>
  <si>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</si>
  <si>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</si>
  <si>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</si>
  <si>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</si>
  <si>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</si>
  <si>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</si>
  <si>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</si>
  <si>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</si>
  <si>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</si>
  <si>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</si>
  <si>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</si>
  <si>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</si>
  <si>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</si>
  <si>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</si>
  <si>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</si>
  <si>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</si>
  <si>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</si>
  <si>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</si>
  <si>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</si>
  <si>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</si>
  <si>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</si>
  <si>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</si>
  <si>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</si>
  <si>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</si>
  <si>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</si>
  <si>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</si>
  <si>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</si>
  <si>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</si>
  <si>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</si>
  <si>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</si>
  <si>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</si>
  <si>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</si>
  <si>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</si>
  <si>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</si>
  <si>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</si>
  <si>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</si>
  <si>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</si>
  <si>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</si>
  <si>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</si>
  <si>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</si>
  <si>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</si>
  <si>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</si>
  <si>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</si>
  <si>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</si>
  <si>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</si>
  <si>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</si>
  <si>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</si>
  <si>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</si>
  <si>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</si>
  <si>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</si>
  <si>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</si>
  <si>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</si>
  <si>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</si>
  <si>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</si>
  <si>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</si>
  <si>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</si>
  <si>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</si>
  <si>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</si>
  <si>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</si>
  <si>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</si>
  <si>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</si>
  <si>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</si>
  <si>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</si>
  <si>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</si>
  <si>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</si>
  <si>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</si>
  <si>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</si>
  <si>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</si>
  <si>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</si>
  <si>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</si>
  <si>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</si>
  <si>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</si>
  <si>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</si>
  <si>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</si>
  <si>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</si>
  <si>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</si>
  <si>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</si>
  <si>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</si>
  <si>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</si>
  <si>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</si>
  <si>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</si>
  <si>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</si>
  <si>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</si>
  <si>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</si>
  <si>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</si>
  <si>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</si>
  <si>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</si>
  <si>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</si>
  <si>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</si>
  <si>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</si>
  <si>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</si>
  <si>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</si>
  <si>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</si>
  <si>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</si>
  <si>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</si>
  <si>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</si>
  <si>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</si>
  <si>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</si>
  <si>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</si>
  <si>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</si>
  <si>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</si>
  <si>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</si>
  <si>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</si>
  <si>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</si>
  <si>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</si>
  <si>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</si>
  <si>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</si>
  <si>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</si>
  <si>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</si>
  <si>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</si>
  <si>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</si>
  <si>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</si>
  <si>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</si>
  <si>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</si>
  <si>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</si>
  <si>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</si>
  <si>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</si>
  <si>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</si>
  <si>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</si>
  <si>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</si>
  <si>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</si>
  <si>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</si>
  <si>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</si>
  <si>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</si>
  <si>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</si>
  <si>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</si>
  <si>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</si>
  <si>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</si>
  <si>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</si>
  <si>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</si>
  <si>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</si>
  <si>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</si>
  <si>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</si>
  <si>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</si>
  <si>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</si>
  <si>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</si>
  <si>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</si>
  <si>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</si>
  <si>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</si>
  <si>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</si>
  <si>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</si>
  <si>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</si>
  <si>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</si>
  <si>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</si>
  <si>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</si>
  <si>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</si>
  <si>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</si>
  <si>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</si>
  <si>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</si>
  <si>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</si>
  <si>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</si>
  <si>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</si>
  <si>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</si>
  <si>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</si>
  <si>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</si>
  <si>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</si>
  <si>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</si>
  <si>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</si>
  <si>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</si>
  <si>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</si>
  <si>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</si>
  <si>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</si>
  <si>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</si>
  <si>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</si>
  <si>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</si>
  <si>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</si>
  <si>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</si>
  <si>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</si>
  <si>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</si>
  <si>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</si>
  <si>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</si>
  <si>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</si>
  <si>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</si>
  <si>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</si>
  <si>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</si>
  <si>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</si>
  <si>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</si>
  <si>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</si>
  <si>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</si>
  <si>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</si>
  <si>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</si>
  <si>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</si>
  <si>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</si>
  <si>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</si>
  <si>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</si>
  <si>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</si>
  <si>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</si>
  <si>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</si>
  <si>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</si>
  <si>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</si>
  <si>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</si>
  <si>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</si>
  <si>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</si>
  <si>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</si>
  <si>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</si>
  <si>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</si>
  <si>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</si>
  <si>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</si>
  <si>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</si>
  <si>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</si>
  <si>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</si>
  <si>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</si>
  <si>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</si>
  <si>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</si>
  <si>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</si>
  <si>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</si>
  <si>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</si>
  <si>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</si>
  <si>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</si>
  <si>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</si>
  <si>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</si>
  <si>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</si>
  <si>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</si>
  <si>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</si>
  <si>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</si>
  <si>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</si>
  <si>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</si>
  <si>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</si>
  <si>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</si>
  <si>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</si>
  <si>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</si>
  <si>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</si>
  <si>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</si>
  <si>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</si>
  <si>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</si>
  <si>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</si>
  <si>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</si>
  <si>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</si>
  <si>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</si>
  <si>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</si>
  <si>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</si>
  <si>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</si>
  <si>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</si>
  <si>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</si>
  <si>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</si>
  <si>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</si>
  <si>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</si>
  <si>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</si>
  <si>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</si>
  <si>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</si>
  <si>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</si>
  <si>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</si>
  <si>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</si>
  <si>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</si>
  <si>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</si>
  <si>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</si>
  <si>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</si>
  <si>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</si>
  <si>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</si>
  <si>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</si>
  <si>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</si>
  <si>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</si>
  <si>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</si>
  <si>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</si>
  <si>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</si>
  <si>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</si>
  <si>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</si>
  <si>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</si>
  <si>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</si>
  <si>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</si>
  <si>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</si>
  <si>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</si>
  <si>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</si>
  <si>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</si>
  <si>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</si>
  <si>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</si>
  <si>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</si>
  <si>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</si>
  <si>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</si>
  <si>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</si>
  <si>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</si>
  <si>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</si>
  <si>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</si>
  <si>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</si>
  <si>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</si>
  <si>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</si>
  <si>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</si>
  <si>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</si>
  <si>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</si>
  <si>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</si>
  <si>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</si>
  <si>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</si>
  <si>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</si>
  <si>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</si>
  <si>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</si>
  <si>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</si>
  <si>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</si>
  <si>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</si>
  <si>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</si>
  <si>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</si>
  <si>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</si>
  <si>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</si>
  <si>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</si>
  <si>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</si>
  <si>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</si>
  <si>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</si>
  <si>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</si>
  <si>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</si>
  <si>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</si>
  <si>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</si>
  <si>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</si>
  <si>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</si>
  <si>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</si>
  <si>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</si>
  <si>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</si>
  <si>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</si>
  <si>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</si>
  <si>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</si>
  <si>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</si>
  <si>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</si>
  <si>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</si>
  <si>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</si>
  <si>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</si>
  <si>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</si>
  <si>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</si>
  <si>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</si>
  <si>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</si>
  <si>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</si>
  <si>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</si>
  <si>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</si>
  <si>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</si>
  <si>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</si>
  <si>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</si>
  <si>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</si>
  <si>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</si>
  <si>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</si>
  <si>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</si>
  <si>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</si>
  <si>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</si>
  <si>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</si>
  <si>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</si>
  <si>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</si>
  <si>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</si>
  <si>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</si>
  <si>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</si>
  <si>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</si>
  <si>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</si>
  <si>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</si>
  <si>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</si>
  <si>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</si>
  <si>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</si>
  <si>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</si>
  <si>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</si>
  <si>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</si>
  <si>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</si>
  <si>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</si>
  <si>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</si>
  <si>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</si>
  <si>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</si>
  <si>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</si>
  <si>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</si>
  <si>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</si>
  <si>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</si>
  <si>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</si>
  <si>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</si>
  <si>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</si>
  <si>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</si>
  <si>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</si>
  <si>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</si>
  <si>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</si>
  <si>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</si>
  <si>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</si>
  <si>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</si>
  <si>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</si>
  <si>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</si>
  <si>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</si>
  <si>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</si>
  <si>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</si>
  <si>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</si>
  <si>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</si>
  <si>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</si>
  <si>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</si>
  <si>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</si>
  <si>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</si>
  <si>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</si>
  <si>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</si>
  <si>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</si>
  <si>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</si>
  <si>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</si>
  <si>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</si>
  <si>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</si>
  <si>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</si>
  <si>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</si>
  <si>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</si>
  <si>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</si>
  <si>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</si>
  <si>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</si>
  <si>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</si>
  <si>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</si>
  <si>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</si>
  <si>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</si>
  <si>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</si>
  <si>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</si>
  <si>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</si>
  <si>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</si>
  <si>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</si>
  <si>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</si>
  <si>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</si>
  <si>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</si>
  <si>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</si>
  <si>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</si>
  <si>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</si>
  <si>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</si>
  <si>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</si>
  <si>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</si>
  <si>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</si>
  <si>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</si>
  <si>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</si>
  <si>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</si>
  <si>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</si>
  <si>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</si>
  <si>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</si>
  <si>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</si>
  <si>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</si>
  <si>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</si>
  <si>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</si>
  <si>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</si>
  <si>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</si>
  <si>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</si>
  <si>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</si>
  <si>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</si>
  <si>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</si>
  <si>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</si>
  <si>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</si>
  <si>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</si>
  <si>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</si>
  <si>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</si>
  <si>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</si>
  <si>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</si>
  <si>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</si>
  <si>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</si>
  <si>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</si>
  <si>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</si>
  <si>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</si>
  <si>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</si>
  <si>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</si>
  <si>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</si>
  <si>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</si>
  <si>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</si>
  <si>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</si>
  <si>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</si>
  <si>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</si>
  <si>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</si>
  <si>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</si>
  <si>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</si>
  <si>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</si>
  <si>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</si>
  <si>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</si>
  <si>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</si>
  <si>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</si>
  <si>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</si>
  <si>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</si>
  <si>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</si>
  <si>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</si>
  <si>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</si>
  <si>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</si>
  <si>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</si>
  <si>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</si>
  <si>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</si>
  <si>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</si>
  <si>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</si>
  <si>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</si>
  <si>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</si>
  <si>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</si>
  <si>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</si>
  <si>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</si>
  <si>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</si>
  <si>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</si>
  <si>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</si>
  <si>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</si>
  <si>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</si>
  <si>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</si>
  <si>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</si>
  <si>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</si>
  <si>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</si>
  <si>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</si>
  <si>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</si>
  <si>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</si>
  <si>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</si>
  <si>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</si>
  <si>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</si>
  <si>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</si>
  <si>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</si>
  <si>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</si>
  <si>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</si>
  <si>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</si>
  <si>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</si>
  <si>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</si>
  <si>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</si>
  <si>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</si>
  <si>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</si>
  <si>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</si>
  <si>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</si>
  <si>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</si>
  <si>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</si>
  <si>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</si>
  <si>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</si>
  <si>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</si>
  <si>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</si>
  <si>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</si>
  <si>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</si>
  <si>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</si>
  <si>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</si>
  <si>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</si>
  <si>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</si>
  <si>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</si>
  <si>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</si>
  <si>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</si>
  <si>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</si>
  <si>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</si>
  <si>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</si>
  <si>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</si>
  <si>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</si>
  <si>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</si>
  <si>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</si>
  <si>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</si>
  <si>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</si>
  <si>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</si>
  <si>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</si>
  <si>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</si>
  <si>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</si>
  <si>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</si>
  <si>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</si>
  <si>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</si>
  <si>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</si>
  <si>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</si>
  <si>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</si>
  <si>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</si>
  <si>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</si>
  <si>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</si>
  <si>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</si>
  <si>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</si>
  <si>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</si>
  <si>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</si>
  <si>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</si>
  <si>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</si>
  <si>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</si>
  <si>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</si>
  <si>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</si>
  <si>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</si>
  <si>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</si>
  <si>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</si>
  <si>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</si>
  <si>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</si>
  <si>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</si>
  <si>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</si>
  <si>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</si>
  <si>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</si>
  <si>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</si>
  <si>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</si>
  <si>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</si>
  <si>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</si>
  <si>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</si>
  <si>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</si>
  <si>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</si>
  <si>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</si>
  <si>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</si>
  <si>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</si>
  <si>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</si>
  <si>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</si>
  <si>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</si>
  <si>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</si>
  <si>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</si>
  <si>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</si>
  <si>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</si>
  <si>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</si>
  <si>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</si>
  <si>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</si>
  <si>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</si>
  <si>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</si>
  <si>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</si>
  <si>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</si>
  <si>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</si>
  <si>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</si>
  <si>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</si>
  <si>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</si>
  <si>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</si>
  <si>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</si>
  <si>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</si>
  <si>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</si>
  <si>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</si>
  <si>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</si>
  <si>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</si>
  <si>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</si>
  <si>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</si>
  <si>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</si>
  <si>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</si>
  <si>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</si>
  <si>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</si>
  <si>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</si>
  <si>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</si>
  <si>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</si>
  <si>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</si>
  <si>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</si>
  <si>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</si>
  <si>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</si>
  <si>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</si>
  <si>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</si>
  <si>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</si>
  <si>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</si>
  <si>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</si>
  <si>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</si>
  <si>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</si>
  <si>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</si>
  <si>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</si>
  <si>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</si>
  <si>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</si>
  <si>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</si>
  <si>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</si>
  <si>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</si>
  <si>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</si>
  <si>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</si>
  <si>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</si>
  <si>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</si>
  <si>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</si>
  <si>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</si>
  <si>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</si>
  <si>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</si>
  <si>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</si>
  <si>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</si>
  <si>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</si>
  <si>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</si>
  <si>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</si>
  <si>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</si>
  <si>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</si>
  <si>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</si>
  <si>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</si>
  <si>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</si>
  <si>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</si>
  <si>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</si>
  <si>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</si>
  <si>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</si>
  <si>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</si>
  <si>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</si>
  <si>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</si>
  <si>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</si>
  <si>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</si>
  <si>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</si>
  <si>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</si>
  <si>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</si>
  <si>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</si>
  <si>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</si>
  <si>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</si>
  <si>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</si>
  <si>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</si>
  <si>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</si>
  <si>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</si>
  <si>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</si>
  <si>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</si>
  <si>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</si>
  <si>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</si>
  <si>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</si>
  <si>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</si>
  <si>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</si>
  <si>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</si>
  <si>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</si>
  <si>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</si>
  <si>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</si>
  <si>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</si>
  <si>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</si>
  <si>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</si>
  <si>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</si>
  <si>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</si>
  <si>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</si>
  <si>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</si>
  <si>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</si>
  <si>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</si>
  <si>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</si>
  <si>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</si>
  <si>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</si>
  <si>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</si>
  <si>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</si>
  <si>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</si>
  <si>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</si>
  <si>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</si>
  <si>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</si>
  <si>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</si>
  <si>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</si>
  <si>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</si>
  <si>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</si>
  <si>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</si>
  <si>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</si>
  <si>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</si>
  <si>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</si>
  <si>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</si>
  <si>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</si>
  <si>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</si>
  <si>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</si>
  <si>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</si>
  <si>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</si>
  <si>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</si>
  <si>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</si>
  <si>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</si>
  <si>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</si>
  <si>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</si>
  <si>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</si>
  <si>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</si>
  <si>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</si>
  <si>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</si>
  <si>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</si>
  <si>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</si>
  <si>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</si>
  <si>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</si>
  <si>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</si>
  <si>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</si>
  <si>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</si>
  <si>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</si>
  <si>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</si>
  <si>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</si>
  <si>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</si>
  <si>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</si>
  <si>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</si>
  <si>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</si>
  <si>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</si>
  <si>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</si>
  <si>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</si>
  <si>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</si>
  <si>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</si>
  <si>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</si>
  <si>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</si>
  <si>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</si>
  <si>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</si>
  <si>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</si>
  <si>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</si>
  <si>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</si>
  <si>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</si>
  <si>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</si>
  <si>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</si>
  <si>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</si>
  <si>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</si>
  <si>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</si>
  <si>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</si>
  <si>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</si>
  <si>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</si>
  <si>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</si>
  <si>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</si>
  <si>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</si>
  <si>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</si>
  <si>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</si>
  <si>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</si>
  <si>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</si>
  <si>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</si>
  <si>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</si>
  <si>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</si>
  <si>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</si>
  <si>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</si>
  <si>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</si>
  <si>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</si>
  <si>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</si>
  <si>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</si>
  <si>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</si>
  <si>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</si>
  <si>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</si>
  <si>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</si>
  <si>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</si>
  <si>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</si>
  <si>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</si>
  <si>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</si>
  <si>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</si>
  <si>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</si>
  <si>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</si>
  <si>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</si>
  <si>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</si>
  <si>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</si>
  <si>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</si>
  <si>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</si>
  <si>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</si>
  <si>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</si>
  <si>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</si>
  <si>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</si>
  <si>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</si>
  <si>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</si>
  <si>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</si>
  <si>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</si>
  <si>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</si>
  <si>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</si>
  <si>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</si>
  <si>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</si>
  <si>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</si>
  <si>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</si>
  <si>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</si>
  <si>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</si>
  <si>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</si>
  <si>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</si>
  <si>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</si>
  <si>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</si>
  <si>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</si>
  <si>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</si>
  <si>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</si>
  <si>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</si>
  <si>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</si>
  <si>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</si>
  <si>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</si>
  <si>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</si>
  <si>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</si>
  <si>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</si>
  <si>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</si>
  <si>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</si>
  <si>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</si>
  <si>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</si>
  <si>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</si>
  <si>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</si>
  <si>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</si>
  <si>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</si>
  <si>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</si>
  <si>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</si>
  <si>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</si>
  <si>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</si>
  <si>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</si>
  <si>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</si>
  <si>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</si>
  <si>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</si>
  <si>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</si>
  <si>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</si>
  <si>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</si>
  <si>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</si>
  <si>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</si>
  <si>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</si>
  <si>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</si>
  <si>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</si>
  <si>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</si>
  <si>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</si>
  <si>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</si>
  <si>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</si>
  <si>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</si>
  <si>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</si>
  <si>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</si>
  <si>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</si>
  <si>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</si>
  <si>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</si>
  <si>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</si>
  <si>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</si>
  <si>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</si>
  <si>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</si>
  <si>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</si>
  <si>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</si>
  <si>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</si>
  <si>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</si>
  <si>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</si>
  <si>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</si>
  <si>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</si>
  <si>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</si>
  <si>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</si>
  <si>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</si>
  <si>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</si>
  <si>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</si>
  <si>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</si>
  <si>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</si>
  <si>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</si>
  <si>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</si>
  <si>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</si>
  <si>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</si>
  <si>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</si>
  <si>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</si>
  <si>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</si>
  <si>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</si>
  <si>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</si>
  <si>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</si>
  <si>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</si>
  <si>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</si>
  <si>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</si>
  <si>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</si>
  <si>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</si>
  <si>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</si>
  <si>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</si>
  <si>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</si>
  <si>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</si>
  <si>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</si>
  <si>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</si>
  <si>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</si>
  <si>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</si>
  <si>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</si>
  <si>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</si>
  <si>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</si>
  <si>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</si>
  <si>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</si>
  <si>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</si>
  <si>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</si>
  <si>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</si>
  <si>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</si>
  <si>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</si>
  <si>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</si>
  <si>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</si>
  <si>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</si>
  <si>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</si>
  <si>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</si>
  <si>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</si>
  <si>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</si>
  <si>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</si>
  <si>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</si>
  <si>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</si>
  <si>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</si>
  <si>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</si>
  <si>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</si>
  <si>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</si>
  <si>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</si>
  <si>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</si>
  <si>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</si>
  <si>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</si>
  <si>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</si>
  <si>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</si>
  <si>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</si>
  <si>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</si>
  <si>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</si>
  <si>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</si>
  <si>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</si>
  <si>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</si>
  <si>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</si>
  <si>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</si>
  <si>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</si>
  <si>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</si>
  <si>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</si>
  <si>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</si>
  <si>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</si>
  <si>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</si>
  <si>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</si>
  <si>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</si>
  <si>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</si>
  <si>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</si>
  <si>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</si>
  <si>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</si>
  <si>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</si>
  <si>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</si>
  <si>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</si>
  <si>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</si>
  <si>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</si>
  <si>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</si>
  <si>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</si>
  <si>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</si>
  <si>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</si>
  <si>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</si>
  <si>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</si>
  <si>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</si>
  <si>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</si>
  <si>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</si>
  <si>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</si>
  <si>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</si>
  <si>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</si>
  <si>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</si>
  <si>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</si>
  <si>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</si>
  <si>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</si>
  <si>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</si>
  <si>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</si>
  <si>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</si>
  <si>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</si>
  <si>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</si>
  <si>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</si>
  <si>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</si>
  <si>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</si>
  <si>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</si>
  <si>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</si>
  <si>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</si>
  <si>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</si>
  <si>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</si>
  <si>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</si>
  <si>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</si>
  <si>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</si>
  <si>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</si>
  <si>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</si>
  <si>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</si>
  <si>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</si>
  <si>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</si>
  <si>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</si>
  <si>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</si>
  <si>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</si>
  <si>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</si>
  <si>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</si>
  <si>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</si>
  <si>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</si>
  <si>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</si>
  <si>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</si>
  <si>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</si>
  <si>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</si>
  <si>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</si>
  <si>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</si>
  <si>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</si>
  <si>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</si>
  <si>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</si>
  <si>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</si>
  <si>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</si>
  <si>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</si>
  <si>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</si>
  <si>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</si>
  <si>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</si>
  <si>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</si>
  <si>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</si>
  <si>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</si>
  <si>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</si>
  <si>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</si>
  <si>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</si>
  <si>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</si>
  <si>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</si>
  <si>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</si>
  <si>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</si>
  <si>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</si>
  <si>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</si>
  <si>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</si>
  <si>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</si>
  <si>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</si>
  <si>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</si>
  <si>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</si>
  <si>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</si>
  <si>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</si>
  <si>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</si>
  <si>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</si>
  <si>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</si>
  <si>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</si>
  <si>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</si>
  <si>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</si>
  <si>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</si>
  <si>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</si>
  <si>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</si>
  <si>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</si>
  <si>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</si>
  <si>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</si>
  <si>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</si>
  <si>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</si>
  <si>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</si>
  <si>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</si>
  <si>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</si>
  <si>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</si>
  <si>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</si>
  <si>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</si>
  <si>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</si>
  <si>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</si>
  <si>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</si>
  <si>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</si>
  <si>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</si>
  <si>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</si>
  <si>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</si>
  <si>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</si>
  <si>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</si>
  <si>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</si>
  <si>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</si>
  <si>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</si>
  <si>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</si>
  <si>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</si>
  <si>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</si>
  <si>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</si>
  <si>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</si>
  <si>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</si>
  <si>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</si>
  <si>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</si>
  <si>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</si>
  <si>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</si>
  <si>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</si>
  <si>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</si>
  <si>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</si>
  <si>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</si>
  <si>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</si>
  <si>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</si>
  <si>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</si>
  <si>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</si>
  <si>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</si>
  <si>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</si>
  <si>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</si>
  <si>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</si>
  <si>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</si>
  <si>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</si>
  <si>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</si>
  <si>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</si>
  <si>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</si>
  <si>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</si>
  <si>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</si>
  <si>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</si>
  <si>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</si>
  <si>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</si>
  <si>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</si>
  <si>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</si>
  <si>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</si>
  <si>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</si>
  <si>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</si>
  <si>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</si>
  <si>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</si>
  <si>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</si>
  <si>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</si>
  <si>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</si>
  <si>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</si>
  <si>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</si>
  <si>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</si>
  <si>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</si>
  <si>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</si>
  <si>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</si>
  <si>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</si>
  <si>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</si>
  <si>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</si>
  <si>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</si>
  <si>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</si>
  <si>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</si>
  <si>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</si>
  <si>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</si>
  <si>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</si>
  <si>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</si>
  <si>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</si>
  <si>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</si>
  <si>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</si>
  <si>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</si>
  <si>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</si>
  <si>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</si>
  <si>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</si>
  <si>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</si>
  <si>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</si>
  <si>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</si>
  <si>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</si>
  <si>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</si>
  <si>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</si>
  <si>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</si>
  <si>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</si>
  <si>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</si>
  <si>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</si>
  <si>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</si>
  <si>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</si>
  <si>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</si>
  <si>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</si>
  <si>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</si>
  <si>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</si>
  <si>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</si>
  <si>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</si>
  <si>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</si>
  <si>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</si>
  <si>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</si>
  <si>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</si>
  <si>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</si>
  <si>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</si>
  <si>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</si>
  <si>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</si>
  <si>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</si>
  <si>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</si>
  <si>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</si>
  <si>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</si>
  <si>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</si>
  <si>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</si>
  <si>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</si>
  <si>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</si>
  <si>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</si>
  <si>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</si>
  <si>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</si>
  <si>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</si>
  <si>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</si>
  <si>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</si>
  <si>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</si>
  <si>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</si>
  <si>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</si>
  <si>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</si>
  <si>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</si>
  <si>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</si>
  <si>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</si>
  <si>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</si>
  <si>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</si>
  <si>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</si>
  <si>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</si>
  <si>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</si>
  <si>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</si>
  <si>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</si>
  <si>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</si>
  <si>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</si>
  <si>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</si>
  <si>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</si>
  <si>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</si>
  <si>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</si>
  <si>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</si>
  <si>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</si>
  <si>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</si>
  <si>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</si>
  <si>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</si>
  <si>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</si>
  <si>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</si>
  <si>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</si>
  <si>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</si>
  <si>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</si>
  <si>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</si>
  <si>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</si>
  <si>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</si>
  <si>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</si>
  <si>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</si>
  <si>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</si>
  <si>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</si>
  <si>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</si>
  <si>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</si>
  <si>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</si>
  <si>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</si>
  <si>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</si>
  <si>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</si>
  <si>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</si>
  <si>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</si>
  <si>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</si>
  <si>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</si>
  <si>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</si>
  <si>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</si>
  <si>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</si>
  <si>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</si>
  <si>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</si>
  <si>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</si>
  <si>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</si>
  <si>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</si>
  <si>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</si>
  <si>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</si>
  <si>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</si>
  <si>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</si>
  <si>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</si>
  <si>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</si>
  <si>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</si>
  <si>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</si>
  <si>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</si>
  <si>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</si>
  <si>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</si>
  <si>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</si>
  <si>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</si>
  <si>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</si>
  <si>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</si>
  <si>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</si>
  <si>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</si>
  <si>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</si>
  <si>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</si>
  <si>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</si>
  <si>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</si>
  <si>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</si>
  <si>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</si>
  <si>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</si>
  <si>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</si>
  <si>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</si>
  <si>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</si>
  <si>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</si>
  <si>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</si>
  <si>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</si>
  <si>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</si>
  <si>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</si>
  <si>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</si>
  <si>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</si>
  <si>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</si>
  <si>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</si>
  <si>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</si>
  <si>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</si>
  <si>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</si>
  <si>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</si>
  <si>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</si>
  <si>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</si>
  <si>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</si>
  <si>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</si>
  <si>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</si>
  <si>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</si>
  <si>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</si>
  <si>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</si>
  <si>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</si>
  <si>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</si>
  <si>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</si>
  <si>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</si>
  <si>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</si>
  <si>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</si>
  <si>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</si>
  <si>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</si>
  <si>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</si>
  <si>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</si>
  <si>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</si>
  <si>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</si>
  <si>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</si>
  <si>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</si>
  <si>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</si>
  <si>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</si>
  <si>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</si>
  <si>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</si>
  <si>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</si>
  <si>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</si>
  <si>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</si>
  <si>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</si>
  <si>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</si>
  <si>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</si>
  <si>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</si>
  <si>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</si>
  <si>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</si>
  <si>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</si>
  <si>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</si>
  <si>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</si>
  <si>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</si>
  <si>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</si>
  <si>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</si>
  <si>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</si>
  <si>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</si>
  <si>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</si>
  <si>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</si>
  <si>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</si>
  <si>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</si>
  <si>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</si>
  <si>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</si>
  <si>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</si>
  <si>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</si>
  <si>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</si>
  <si>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</si>
  <si>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</si>
  <si>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</si>
  <si>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</si>
  <si>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</si>
  <si>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</si>
  <si>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</si>
  <si>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</si>
  <si>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</si>
  <si>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</si>
  <si>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</si>
  <si>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</si>
  <si>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</si>
  <si>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</si>
  <si>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</si>
  <si>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</si>
  <si>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</si>
  <si>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</si>
  <si>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</si>
  <si>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</si>
  <si>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</si>
  <si>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</si>
  <si>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</si>
  <si>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</si>
  <si>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</si>
  <si>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</si>
  <si>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</si>
  <si>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</si>
  <si>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</si>
  <si>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</si>
  <si>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</si>
  <si>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</si>
  <si>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</si>
  <si>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</si>
  <si>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</si>
  <si>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</si>
  <si>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</si>
  <si>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</si>
  <si>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</si>
  <si>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</si>
  <si>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</si>
  <si>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</si>
  <si>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</si>
  <si>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</si>
  <si>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</si>
  <si>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</si>
  <si>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</si>
  <si>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</si>
  <si>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</si>
  <si>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</si>
  <si>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</si>
  <si>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</si>
  <si>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</si>
  <si>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</si>
  <si>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</si>
  <si>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</si>
  <si>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</si>
  <si>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</si>
  <si>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</si>
  <si>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</si>
  <si>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</si>
  <si>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</si>
  <si>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</si>
  <si>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</si>
  <si>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</si>
  <si>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</si>
  <si>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</si>
  <si>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</si>
  <si>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</si>
  <si>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</si>
  <si>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</si>
  <si>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</si>
  <si>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</si>
  <si>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</si>
  <si>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</si>
  <si>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</si>
  <si>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</si>
  <si>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</si>
  <si>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</si>
  <si>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</si>
  <si>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</si>
  <si>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</si>
  <si>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</si>
  <si>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</si>
  <si>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</si>
  <si>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</si>
  <si>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</si>
  <si>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</si>
  <si>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</si>
  <si>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</si>
  <si>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</si>
  <si>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</si>
  <si>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</si>
  <si>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</si>
  <si>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</si>
  <si>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</si>
  <si>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</si>
  <si>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</si>
  <si>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</si>
  <si>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</si>
  <si>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</si>
  <si>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</si>
  <si>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</si>
  <si>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</si>
  <si>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</si>
  <si>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</si>
  <si>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</si>
  <si>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</si>
  <si>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</si>
  <si>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</si>
  <si>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</si>
  <si>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</si>
  <si>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</si>
  <si>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</si>
  <si>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</si>
  <si>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</si>
  <si>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</si>
  <si>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</si>
  <si>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</si>
  <si>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</si>
  <si>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</si>
  <si>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</si>
  <si>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</si>
  <si>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</si>
  <si>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</si>
  <si>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</si>
  <si>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</si>
  <si>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</si>
  <si>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</si>
  <si>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</si>
  <si>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</si>
  <si>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</si>
  <si>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</si>
  <si>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</si>
  <si>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</si>
  <si>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</si>
  <si>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</si>
  <si>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</si>
  <si>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</si>
  <si>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</si>
  <si>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</si>
  <si>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</si>
  <si>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</si>
  <si>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</si>
  <si>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</si>
  <si>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</si>
  <si>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</si>
  <si>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</si>
  <si>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</si>
  <si>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</si>
  <si>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</si>
  <si>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</si>
  <si>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</si>
  <si>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</si>
  <si>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</si>
  <si>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</si>
  <si>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</si>
  <si>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</si>
  <si>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</si>
  <si>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</si>
  <si>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</si>
  <si>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</si>
  <si>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</si>
  <si>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</si>
  <si>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</si>
  <si>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</si>
  <si>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</si>
  <si>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</si>
  <si>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</si>
  <si>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</si>
  <si>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</si>
  <si>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</si>
  <si>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</si>
  <si>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</si>
  <si>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</si>
  <si>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</si>
  <si>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</si>
  <si>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</si>
  <si>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</si>
  <si>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</si>
  <si>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</si>
  <si>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</si>
  <si>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</si>
  <si>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</si>
  <si>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</si>
  <si>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</si>
  <si>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</si>
  <si>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</si>
  <si>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</si>
  <si>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</si>
  <si>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</si>
  <si>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</si>
  <si>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</si>
  <si>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</si>
  <si>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</si>
  <si>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</si>
  <si>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</si>
  <si>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</si>
  <si>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</si>
  <si>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</si>
  <si>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</si>
  <si>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</si>
  <si>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</si>
  <si>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</si>
  <si>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</si>
  <si>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</si>
  <si>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</si>
  <si>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</si>
  <si>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</si>
  <si>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</si>
  <si>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</si>
  <si>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</si>
  <si>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</si>
  <si>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</si>
  <si>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</si>
  <si>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</si>
  <si>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</si>
  <si>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</si>
  <si>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</si>
  <si>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</si>
  <si>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</si>
  <si>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</si>
  <si>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</si>
  <si>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</si>
  <si>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</si>
  <si>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</si>
  <si>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</si>
  <si>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</si>
  <si>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</si>
  <si>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</si>
  <si>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</si>
  <si>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</si>
  <si>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</si>
  <si>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</si>
  <si>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</si>
  <si>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</si>
  <si>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</si>
  <si>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</si>
  <si>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</si>
  <si>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</si>
  <si>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</si>
  <si>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</si>
  <si>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</si>
  <si>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</si>
  <si>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</si>
  <si>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</si>
  <si>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</si>
  <si>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</si>
  <si>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</si>
  <si>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</si>
  <si>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</si>
  <si>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</si>
  <si>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</si>
  <si>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</si>
  <si>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</si>
  <si>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</si>
  <si>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</si>
  <si>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</si>
  <si>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</si>
  <si>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</si>
  <si>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</si>
  <si>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</si>
  <si>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</si>
  <si>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</si>
  <si>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</si>
  <si>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</si>
  <si>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</si>
  <si>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</si>
  <si>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</si>
  <si>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</si>
  <si>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</si>
  <si>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</si>
  <si>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</si>
  <si>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</si>
  <si>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</si>
  <si>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</si>
  <si>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</si>
  <si>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</si>
  <si>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</si>
  <si>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</si>
  <si>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</si>
  <si>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</si>
  <si>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</si>
  <si>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</si>
  <si>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</si>
  <si>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</si>
  <si>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</si>
  <si>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</si>
  <si>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</si>
  <si>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</si>
  <si>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</si>
  <si>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</si>
  <si>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</si>
  <si>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</si>
  <si>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</si>
  <si>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</si>
  <si>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</si>
  <si>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</si>
  <si>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</si>
  <si>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</si>
  <si>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</si>
  <si>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</si>
  <si>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</si>
  <si>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</si>
  <si>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</si>
  <si>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</si>
  <si>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</si>
  <si>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</si>
  <si>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</si>
  <si>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</si>
  <si>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</si>
  <si>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</si>
  <si>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</si>
  <si>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</si>
  <si>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</si>
  <si>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</si>
  <si>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</si>
  <si>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</si>
  <si>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</si>
  <si>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</si>
  <si>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</si>
  <si>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</si>
  <si>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</si>
  <si>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</si>
  <si>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</si>
  <si>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</si>
  <si>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</si>
  <si>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</si>
  <si>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</si>
  <si>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</si>
  <si>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</si>
  <si>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</si>
  <si>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</si>
  <si>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</si>
  <si>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</si>
  <si>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</si>
  <si>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</si>
  <si>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</si>
  <si>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</si>
  <si>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</si>
  <si>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</si>
  <si>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</si>
  <si>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</si>
  <si>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</si>
  <si>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</si>
  <si>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</si>
  <si>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</si>
  <si>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</si>
  <si>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</si>
  <si>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</si>
  <si>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</si>
  <si>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</si>
  <si>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</si>
  <si>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</si>
  <si>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</si>
  <si>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</si>
  <si>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</si>
  <si>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</si>
  <si>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</si>
  <si>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</si>
  <si>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</si>
  <si>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</si>
  <si>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</si>
  <si>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</si>
  <si>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</si>
  <si>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</si>
  <si>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</si>
  <si>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</si>
  <si>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</si>
  <si>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</si>
  <si>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</si>
  <si>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</si>
  <si>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</si>
  <si>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</si>
  <si>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</si>
  <si>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</si>
  <si>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</si>
  <si>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</si>
  <si>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</si>
  <si>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</si>
  <si>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</si>
  <si>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</si>
  <si>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</si>
  <si>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</si>
  <si>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</si>
  <si>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</si>
  <si>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</si>
  <si>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</si>
  <si>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</si>
  <si>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</si>
  <si>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</si>
  <si>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</si>
  <si>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</si>
  <si>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</si>
  <si>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</si>
  <si>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</si>
  <si>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</si>
  <si>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</si>
  <si>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</si>
  <si>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</si>
  <si>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</si>
  <si>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</si>
  <si>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</si>
  <si>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</si>
  <si>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</si>
  <si>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</si>
  <si>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</si>
  <si>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</si>
  <si>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</si>
  <si>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</si>
  <si>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</si>
  <si>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</si>
  <si>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</si>
  <si>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</si>
  <si>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</si>
  <si>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</si>
  <si>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</si>
  <si>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</si>
  <si>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</si>
  <si>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</si>
  <si>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</si>
  <si>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</si>
  <si>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</si>
  <si>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</si>
  <si>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</si>
  <si>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</si>
  <si>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</si>
  <si>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</si>
  <si>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</si>
  <si>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</si>
  <si>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</si>
  <si>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</si>
  <si>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</si>
  <si>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</si>
  <si>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</si>
  <si>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</si>
  <si>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</si>
  <si>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</si>
  <si>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</si>
  <si>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</si>
  <si>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</si>
  <si>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</si>
  <si>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</si>
  <si>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</si>
  <si>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</si>
  <si>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</si>
  <si>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</si>
  <si>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</si>
  <si>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</si>
  <si>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</si>
  <si>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</si>
  <si>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</si>
  <si>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</si>
  <si>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</si>
  <si>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</si>
  <si>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</si>
  <si>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</si>
  <si>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</si>
  <si>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</si>
  <si>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</si>
  <si>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</si>
  <si>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</si>
  <si>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</si>
  <si>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</si>
  <si>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</si>
  <si>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</si>
  <si>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</si>
  <si>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</si>
  <si>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</si>
  <si>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</si>
  <si>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</si>
  <si>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</si>
  <si>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</si>
  <si>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</si>
  <si>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</si>
  <si>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</si>
  <si>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</si>
  <si>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</si>
  <si>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</si>
  <si>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</si>
  <si>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</si>
  <si>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</si>
  <si>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</si>
  <si>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</si>
  <si>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</si>
  <si>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</si>
  <si>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</si>
  <si>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</si>
  <si>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</si>
  <si>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</si>
  <si>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</si>
  <si>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</si>
  <si>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</si>
  <si>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</si>
  <si>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</si>
  <si>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</si>
  <si>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</si>
  <si>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</si>
  <si>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</si>
  <si>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</si>
  <si>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</si>
  <si>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</si>
  <si>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</si>
  <si>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</si>
  <si>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</si>
  <si>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</si>
  <si>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</si>
  <si>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</si>
  <si>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</si>
  <si>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</si>
  <si>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</si>
  <si>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</si>
  <si>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</si>
  <si>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</si>
  <si>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</si>
  <si>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</si>
  <si>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</si>
  <si>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</si>
  <si>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</si>
  <si>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</si>
  <si>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</si>
  <si>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</si>
  <si>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</si>
  <si>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</si>
  <si>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</si>
  <si>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</si>
  <si>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</si>
  <si>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</si>
  <si>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</si>
  <si>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</si>
  <si>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</si>
  <si>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</si>
  <si>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</si>
  <si>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</si>
  <si>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</si>
  <si>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</si>
  <si>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</si>
  <si>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</si>
  <si>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</si>
  <si>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</si>
  <si>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</si>
  <si>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</si>
  <si>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</si>
  <si>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</si>
  <si>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</si>
  <si>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</si>
  <si>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</si>
  <si>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</si>
  <si>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</si>
  <si>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</si>
  <si>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</si>
  <si>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</si>
  <si>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</si>
  <si>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</si>
  <si>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</si>
  <si>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</si>
  <si>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</si>
  <si>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</si>
  <si>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</si>
  <si>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</si>
  <si>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</si>
  <si>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</si>
  <si>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</si>
  <si>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</si>
  <si>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</si>
  <si>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</si>
  <si>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</si>
  <si>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</si>
  <si>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</si>
  <si>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</si>
  <si>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</si>
  <si>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</si>
  <si>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</si>
  <si>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</si>
  <si>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</si>
  <si>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</si>
  <si>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</si>
  <si>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</si>
  <si>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</si>
  <si>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</si>
  <si>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</si>
  <si>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</si>
  <si>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</si>
  <si>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</si>
  <si>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</si>
  <si>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</si>
  <si>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</si>
  <si>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</si>
  <si>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</si>
  <si>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</si>
  <si>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</si>
  <si>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</si>
  <si>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</si>
  <si>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</si>
  <si>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</si>
  <si>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</si>
  <si>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</si>
  <si>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</si>
  <si>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</si>
  <si>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</si>
  <si>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</si>
  <si>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</si>
  <si>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</si>
  <si>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</si>
  <si>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</si>
  <si>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</si>
  <si>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</si>
  <si>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</si>
  <si>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</si>
  <si>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</si>
  <si>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</si>
  <si>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</si>
  <si>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</si>
  <si>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</si>
  <si>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</si>
  <si>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</si>
  <si>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</si>
  <si>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</si>
  <si>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</si>
  <si>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</si>
  <si>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</si>
  <si>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</si>
  <si>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</si>
  <si>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</si>
  <si>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</si>
  <si>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</si>
  <si>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</si>
  <si>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</si>
  <si>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</si>
  <si>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</si>
  <si>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</si>
  <si>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</si>
  <si>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</si>
  <si>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</si>
  <si>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</si>
  <si>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</si>
  <si>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</si>
  <si>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</si>
  <si>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</si>
  <si>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</si>
  <si>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</si>
  <si>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</si>
  <si>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</si>
  <si>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</si>
  <si>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</si>
  <si>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</si>
  <si>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</si>
  <si>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</si>
  <si>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</si>
  <si>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</si>
  <si>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</si>
  <si>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</si>
  <si>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</si>
  <si>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</si>
  <si>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</si>
  <si>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</si>
  <si>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</si>
  <si>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</si>
  <si>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</si>
  <si>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</si>
  <si>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</si>
  <si>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</si>
  <si>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</si>
  <si>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</si>
  <si>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</si>
  <si>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</si>
  <si>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</si>
  <si>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</si>
  <si>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</si>
  <si>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</si>
  <si>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</si>
  <si>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</si>
  <si>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</si>
  <si>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</si>
  <si>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</si>
  <si>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</si>
  <si>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</si>
  <si>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</si>
  <si>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</si>
  <si>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</si>
  <si>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</si>
  <si>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</si>
  <si>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</si>
  <si>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</si>
  <si>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</si>
  <si>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</si>
  <si>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</si>
  <si>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</si>
  <si>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</si>
  <si>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</si>
  <si>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</si>
  <si>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</si>
  <si>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</si>
  <si>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</si>
  <si>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</si>
  <si>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</si>
  <si>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</si>
  <si>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</si>
  <si>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</si>
  <si>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</si>
  <si>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</si>
  <si>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</si>
  <si>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</si>
  <si>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</si>
  <si>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</si>
  <si>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</si>
  <si>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</si>
  <si>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</si>
  <si>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</si>
  <si>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</si>
  <si>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</si>
  <si>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</si>
  <si>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</si>
  <si>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</si>
  <si>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</si>
  <si>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</si>
  <si>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</si>
  <si>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</si>
  <si>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</si>
  <si>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</si>
  <si>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</si>
  <si>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</si>
  <si>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</si>
  <si>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</si>
  <si>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</si>
  <si>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</si>
  <si>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</si>
  <si>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</si>
  <si>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</si>
  <si>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</si>
  <si>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</si>
  <si>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</si>
  <si>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</si>
  <si>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</si>
  <si>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</si>
  <si>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</si>
  <si>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</si>
  <si>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</si>
  <si>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</si>
  <si>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</si>
  <si>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</si>
  <si>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</si>
  <si>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</si>
  <si>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</si>
  <si>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</si>
  <si>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</si>
  <si>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</si>
  <si>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</si>
  <si>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</si>
  <si>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</si>
  <si>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</si>
  <si>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</si>
  <si>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</si>
  <si>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</si>
  <si>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</si>
  <si>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</si>
  <si>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</si>
  <si>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</si>
  <si>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</si>
  <si>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</si>
  <si>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</si>
  <si>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</si>
  <si>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</si>
  <si>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</si>
  <si>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</si>
  <si>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</si>
  <si>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</si>
  <si>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</si>
  <si>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</si>
  <si>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</si>
  <si>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</si>
  <si>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</si>
  <si>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</si>
  <si>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</si>
  <si>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</si>
  <si>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</si>
  <si>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</si>
  <si>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</si>
  <si>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</si>
  <si>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</si>
  <si>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</si>
  <si>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</si>
  <si>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</si>
  <si>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</si>
  <si>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</si>
  <si>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</si>
  <si>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</si>
  <si>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</si>
  <si>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</si>
  <si>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</si>
  <si>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</si>
  <si>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</si>
  <si>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</si>
  <si>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</si>
  <si>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</si>
  <si>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</si>
  <si>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</si>
  <si>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</si>
  <si>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</si>
  <si>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</si>
  <si>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</si>
  <si>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</si>
  <si>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</si>
  <si>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</si>
  <si>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</si>
  <si>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</si>
  <si>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</si>
  <si>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</si>
  <si>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</si>
  <si>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</si>
  <si>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</si>
  <si>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</si>
  <si>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</si>
  <si>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</si>
  <si>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</si>
  <si>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</si>
  <si>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</si>
  <si>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</si>
  <si>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</si>
  <si>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</si>
  <si>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</si>
  <si>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</si>
  <si>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</si>
  <si>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</si>
  <si>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</si>
  <si>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</si>
  <si>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</si>
  <si>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</si>
  <si>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</si>
  <si>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</si>
  <si>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</si>
  <si>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</si>
  <si>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</si>
  <si>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</si>
  <si>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</si>
  <si>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</si>
  <si>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</si>
  <si>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</si>
  <si>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</si>
  <si>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</si>
  <si>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</si>
  <si>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</si>
  <si>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</si>
  <si>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</si>
  <si>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</si>
  <si>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</si>
  <si>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</si>
  <si>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</si>
  <si>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</si>
  <si>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</si>
  <si>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</si>
  <si>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</si>
  <si>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</si>
  <si>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</si>
  <si>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</si>
  <si>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</si>
  <si>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</si>
  <si>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</si>
  <si>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</si>
  <si>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</si>
  <si>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</si>
  <si>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</si>
  <si>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</si>
  <si>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</si>
  <si>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</si>
  <si>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</si>
  <si>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</si>
  <si>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</si>
  <si>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</si>
  <si>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</si>
  <si>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</si>
  <si>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</si>
  <si>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</si>
  <si>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</si>
  <si>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</si>
  <si>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</si>
  <si>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</si>
  <si>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</si>
  <si>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</si>
  <si>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</si>
  <si>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</si>
  <si>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</si>
  <si>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</si>
  <si>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</si>
  <si>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</si>
  <si>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</si>
  <si>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</si>
  <si>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</si>
  <si>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</si>
  <si>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</si>
  <si>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</si>
  <si>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</si>
  <si>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</si>
  <si>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</si>
  <si>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</si>
  <si>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</si>
  <si>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</si>
  <si>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</si>
  <si>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</si>
  <si>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</si>
  <si>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</si>
  <si>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</si>
  <si>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</si>
  <si>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</si>
  <si>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</si>
  <si>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</si>
  <si>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</si>
  <si>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</si>
  <si>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</si>
  <si>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</si>
  <si>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</si>
  <si>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</si>
  <si>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</si>
  <si>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</si>
  <si>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</si>
  <si>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</si>
  <si>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</si>
  <si>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</si>
  <si>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</si>
  <si>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</si>
  <si>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</si>
  <si>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</si>
  <si>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</si>
  <si>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</si>
  <si>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</si>
  <si>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</si>
  <si>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</si>
  <si>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</si>
  <si>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</si>
  <si>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</si>
  <si>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</si>
  <si>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</si>
  <si>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</si>
  <si>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</si>
  <si>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</si>
  <si>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</si>
  <si>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</si>
  <si>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</si>
  <si>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</si>
  <si>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</si>
  <si>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</si>
  <si>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</si>
  <si>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</si>
  <si>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</si>
  <si>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</si>
  <si>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</si>
  <si>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</si>
  <si>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</si>
  <si>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</si>
  <si>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</si>
  <si>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</si>
  <si>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</si>
  <si>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</si>
  <si>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</si>
  <si>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</si>
  <si>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</si>
  <si>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</si>
  <si>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</si>
  <si>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</si>
  <si>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</si>
  <si>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</si>
  <si>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</si>
  <si>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</si>
  <si>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</si>
  <si>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</si>
  <si>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</si>
  <si>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</si>
  <si>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</si>
  <si>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</si>
  <si>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</si>
  <si>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</si>
  <si>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</si>
  <si>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</si>
  <si>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</si>
  <si>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</si>
  <si>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</si>
  <si>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</si>
  <si>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</si>
  <si>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</si>
  <si>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</si>
  <si>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</si>
  <si>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</si>
  <si>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</si>
  <si>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</si>
  <si>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</si>
  <si>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</si>
  <si>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</si>
  <si>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</si>
  <si>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</si>
  <si>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</si>
  <si>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</si>
  <si>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</si>
  <si>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</si>
  <si>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</si>
  <si>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</si>
  <si>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</si>
  <si>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</si>
  <si>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</si>
  <si>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</si>
  <si>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</si>
  <si>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</si>
  <si>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</si>
  <si>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</si>
  <si>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</si>
  <si>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</si>
  <si>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</si>
  <si>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</si>
  <si>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</si>
  <si>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</si>
  <si>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</si>
  <si>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</si>
  <si>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</si>
  <si>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</si>
  <si>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</si>
  <si>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</si>
  <si>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</si>
  <si>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</si>
  <si>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</si>
  <si>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</si>
  <si>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</si>
  <si>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</si>
  <si>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</si>
  <si>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</si>
  <si>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</si>
  <si>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</si>
  <si>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</si>
  <si>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</si>
  <si>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</si>
  <si>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</si>
  <si>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</si>
  <si>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</si>
  <si>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</si>
  <si>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</si>
  <si>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</si>
  <si>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</si>
  <si>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</si>
  <si>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</si>
  <si>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</si>
  <si>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</si>
  <si>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</si>
  <si>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</si>
  <si>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</si>
  <si>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</si>
  <si>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</si>
  <si>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</si>
  <si>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</si>
  <si>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</si>
  <si>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</si>
  <si>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</si>
  <si>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</si>
  <si>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</si>
  <si>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</si>
  <si>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</si>
  <si>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</si>
  <si>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</si>
  <si>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</si>
  <si>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</si>
  <si>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</si>
  <si>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</si>
  <si>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</si>
  <si>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</si>
  <si>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</si>
  <si>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</si>
  <si>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</si>
  <si>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</si>
  <si>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</si>
  <si>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</si>
  <si>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</si>
  <si>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</si>
  <si>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</si>
  <si>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</si>
  <si>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</si>
  <si>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</si>
  <si>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</si>
  <si>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</si>
  <si>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</si>
  <si>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</si>
  <si>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</si>
  <si>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</si>
  <si>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</si>
  <si>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</si>
  <si>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</si>
  <si>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</si>
  <si>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</si>
  <si>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</si>
  <si>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</si>
  <si>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</si>
  <si>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</si>
  <si>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</si>
  <si>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</si>
  <si>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</si>
  <si>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</si>
  <si>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</si>
  <si>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</si>
  <si>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</si>
  <si>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</si>
  <si>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</si>
  <si>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</si>
  <si>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</si>
  <si>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</si>
  <si>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</si>
  <si>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</si>
  <si>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</si>
  <si>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</si>
  <si>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</si>
  <si>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</si>
  <si>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</si>
  <si>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</si>
  <si>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</si>
  <si>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</si>
  <si>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</si>
  <si>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</si>
  <si>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</si>
  <si>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</si>
  <si>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</si>
  <si>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</si>
  <si>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</si>
  <si>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</si>
  <si>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</si>
  <si>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</si>
  <si>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</si>
  <si>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</si>
  <si>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</si>
  <si>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</si>
  <si>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</si>
  <si>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</si>
  <si>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</si>
  <si>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</si>
  <si>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</si>
  <si>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</si>
  <si>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</si>
  <si>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</si>
  <si>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</si>
  <si>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</si>
  <si>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</si>
  <si>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</si>
  <si>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</si>
  <si>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</si>
  <si>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</si>
  <si>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</si>
  <si>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</si>
  <si>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</si>
  <si>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</si>
  <si>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</si>
  <si>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</si>
  <si>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</si>
  <si>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</si>
  <si>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</si>
  <si>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</si>
  <si>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</si>
  <si>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</si>
  <si>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</si>
  <si>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</si>
  <si>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</si>
  <si>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</si>
  <si>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</si>
  <si>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</si>
  <si>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</si>
  <si>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</si>
  <si>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</si>
  <si>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</si>
  <si>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</si>
  <si>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</si>
  <si>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</si>
  <si>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</si>
  <si>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</si>
  <si>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</si>
  <si>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</si>
  <si>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</si>
  <si>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</si>
  <si>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</si>
  <si>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</si>
  <si>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</si>
  <si>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</si>
  <si>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</si>
  <si>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</si>
  <si>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</si>
  <si>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</si>
  <si>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</si>
  <si>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</si>
  <si>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</si>
  <si>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</si>
  <si>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</si>
  <si>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</si>
  <si>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</si>
  <si>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</si>
  <si>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</si>
  <si>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</si>
  <si>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</si>
  <si>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</si>
  <si>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</si>
  <si>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</si>
  <si>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</si>
  <si>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</si>
  <si>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</si>
  <si>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</si>
  <si>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</si>
  <si>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</si>
  <si>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</si>
  <si>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</si>
  <si>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</si>
  <si>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</si>
  <si>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</si>
  <si>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</si>
  <si>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</si>
  <si>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</si>
  <si>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</si>
  <si>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</si>
  <si>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</si>
  <si>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</si>
  <si>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</si>
  <si>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</si>
  <si>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</si>
  <si>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</si>
  <si>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</si>
  <si>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</si>
  <si>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</si>
  <si>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</si>
  <si>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</si>
  <si>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</si>
  <si>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</si>
  <si>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</si>
  <si>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</si>
  <si>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</si>
  <si>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</si>
  <si>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</si>
  <si>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</si>
  <si>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</si>
  <si>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</si>
  <si>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</si>
  <si>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</si>
  <si>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</si>
  <si>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</si>
  <si>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</si>
  <si>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</si>
  <si>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</si>
  <si>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</si>
  <si>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</si>
  <si>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</si>
  <si>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</si>
  <si>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</si>
  <si>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</si>
  <si>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</si>
  <si>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</si>
  <si>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</si>
  <si>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</si>
  <si>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</si>
  <si>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</si>
  <si>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</si>
  <si>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</si>
  <si>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</si>
  <si>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</si>
  <si>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</si>
  <si>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</si>
  <si>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</si>
  <si>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</si>
  <si>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</si>
  <si>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</si>
  <si>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</si>
  <si>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</si>
  <si>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</si>
  <si>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</si>
  <si>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</si>
  <si>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</si>
  <si>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</si>
  <si>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</si>
  <si>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</si>
  <si>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</si>
  <si>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</si>
  <si>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</si>
  <si>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</si>
  <si>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</si>
  <si>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</si>
  <si>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</si>
  <si>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</si>
  <si>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</si>
  <si>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</si>
  <si>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</si>
  <si>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</si>
  <si>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</si>
  <si>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</si>
  <si>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</si>
  <si>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</si>
  <si>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</si>
  <si>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</si>
  <si>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</si>
  <si>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</si>
  <si>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</si>
  <si>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</si>
  <si>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</si>
  <si>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</si>
  <si>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</si>
  <si>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</si>
  <si>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</si>
  <si>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</si>
  <si>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</si>
  <si>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</si>
  <si>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</si>
  <si>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</si>
  <si>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</si>
  <si>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</si>
  <si>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</si>
  <si>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</si>
  <si>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</si>
  <si>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</si>
  <si>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</si>
  <si>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</si>
  <si>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</si>
  <si>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</si>
  <si>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</si>
  <si>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</si>
  <si>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</si>
  <si>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</si>
  <si>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</si>
  <si>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</si>
  <si>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</si>
  <si>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</si>
  <si>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</si>
  <si>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</si>
  <si>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</si>
  <si>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</si>
  <si>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</si>
  <si>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</si>
  <si>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</si>
  <si>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</si>
  <si>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</si>
  <si>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</si>
  <si>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</si>
  <si>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</si>
  <si>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</si>
  <si>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</si>
  <si>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</si>
  <si>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</si>
  <si>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</si>
  <si>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</si>
  <si>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</si>
  <si>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</si>
  <si>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</si>
  <si>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</si>
  <si>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</si>
  <si>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</si>
  <si>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</si>
  <si>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</si>
  <si>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</si>
  <si>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</si>
  <si>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</si>
  <si>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</si>
  <si>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</si>
  <si>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</si>
  <si>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</si>
  <si>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</si>
  <si>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</si>
  <si>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</si>
  <si>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</si>
  <si>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</si>
  <si>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</si>
  <si>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</si>
  <si>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</si>
  <si>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</si>
  <si>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</si>
  <si>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</si>
  <si>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</si>
  <si>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</si>
  <si>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</si>
  <si>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</si>
  <si>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</si>
  <si>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</si>
  <si>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</si>
  <si>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</si>
  <si>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</si>
  <si>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</si>
  <si>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</si>
  <si>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</si>
  <si>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</si>
  <si>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</si>
  <si>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</si>
  <si>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</si>
  <si>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</si>
  <si>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</si>
  <si>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</si>
  <si>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</si>
  <si>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</si>
  <si>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</si>
  <si>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</si>
  <si>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</si>
  <si>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</si>
  <si>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</si>
  <si>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</si>
  <si>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</si>
  <si>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</si>
  <si>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</si>
  <si>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</si>
  <si>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</si>
  <si>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</si>
  <si>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</si>
  <si>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</si>
  <si>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</si>
  <si>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</si>
  <si>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</si>
  <si>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</si>
  <si>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</si>
  <si>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</si>
  <si>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</si>
  <si>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</si>
  <si>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</si>
  <si>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</si>
  <si>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</si>
  <si>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</si>
  <si>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</si>
  <si>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</si>
  <si>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</si>
  <si>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</si>
  <si>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</si>
  <si>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</si>
  <si>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</si>
  <si>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</si>
  <si>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</si>
  <si>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</si>
  <si>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</si>
  <si>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</si>
  <si>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</si>
  <si>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</si>
  <si>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</si>
  <si>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</si>
  <si>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</si>
  <si>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</si>
  <si>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</si>
  <si>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</si>
  <si>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</si>
  <si>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</si>
  <si>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</si>
  <si>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</si>
  <si>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</si>
  <si>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</si>
  <si>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</si>
  <si>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</si>
  <si>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</si>
  <si>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</si>
  <si>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</si>
  <si>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</si>
  <si>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</si>
  <si>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</si>
  <si>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</si>
  <si>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</si>
  <si>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</si>
  <si>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</si>
  <si>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</si>
  <si>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</si>
  <si>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</si>
  <si>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</si>
  <si>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</si>
  <si>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</si>
  <si>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</si>
  <si>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</si>
  <si>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</si>
  <si>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</si>
  <si>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</si>
  <si>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</si>
  <si>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</si>
  <si>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</si>
  <si>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</si>
  <si>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</si>
  <si>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</si>
  <si>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</si>
  <si>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</si>
  <si>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</si>
  <si>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</si>
  <si>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</si>
  <si>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</si>
  <si>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</si>
  <si>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</si>
  <si>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</si>
  <si>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</si>
  <si>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</si>
  <si>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</si>
  <si>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</si>
  <si>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</si>
  <si>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</si>
  <si>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</si>
  <si>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</si>
  <si>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</si>
  <si>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</si>
  <si>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</si>
  <si>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</si>
  <si>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</si>
  <si>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</si>
  <si>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</si>
  <si>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</si>
  <si>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</si>
  <si>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</si>
  <si>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</si>
  <si>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</si>
  <si>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</si>
  <si>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</si>
  <si>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</si>
  <si>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</si>
  <si>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</si>
  <si>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</si>
  <si>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</si>
  <si>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</si>
  <si>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</si>
  <si>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</si>
  <si>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</si>
  <si>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</si>
  <si>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</si>
  <si>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</si>
  <si>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</si>
  <si>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</si>
  <si>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</si>
  <si>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</si>
  <si>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</si>
  <si>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</si>
  <si>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</si>
  <si>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</si>
  <si>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</si>
  <si>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</si>
  <si>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</si>
  <si>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</si>
  <si>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</si>
  <si>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</si>
  <si>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</si>
  <si>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</si>
  <si>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</si>
  <si>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</si>
  <si>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</si>
  <si>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</si>
  <si>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</si>
  <si>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</si>
  <si>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</si>
  <si>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</si>
  <si>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</si>
  <si>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</si>
  <si>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</si>
  <si>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</si>
  <si>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</si>
  <si>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</si>
  <si>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</si>
  <si>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</si>
  <si>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</si>
  <si>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</si>
  <si>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</si>
  <si>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</si>
  <si>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</si>
  <si>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</si>
  <si>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</si>
  <si>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</si>
  <si>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</si>
  <si>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</si>
  <si>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</si>
  <si>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</si>
  <si>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</si>
  <si>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</si>
  <si>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</si>
  <si>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</si>
  <si>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</si>
  <si>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</si>
  <si>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</si>
  <si>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</si>
  <si>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</si>
  <si>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</si>
  <si>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</si>
  <si>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</si>
  <si>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</si>
  <si>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</si>
  <si>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</si>
  <si>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</si>
  <si>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</si>
  <si>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</si>
  <si>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</si>
  <si>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</si>
  <si>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</si>
  <si>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</si>
  <si>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</si>
  <si>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</si>
  <si>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</si>
  <si>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</si>
  <si>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</si>
  <si>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</si>
  <si>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</si>
  <si>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</si>
  <si>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</si>
  <si>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</si>
  <si>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</si>
  <si>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</si>
  <si>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</si>
  <si>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</si>
  <si>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</si>
  <si>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</si>
  <si>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</si>
  <si>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</si>
  <si>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</si>
  <si>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</si>
  <si>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</si>
  <si>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</si>
  <si>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</si>
  <si>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</si>
  <si>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</si>
  <si>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</si>
  <si>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</si>
  <si>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</si>
  <si>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</si>
  <si>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</si>
  <si>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</si>
  <si>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</si>
  <si>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</si>
  <si>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</si>
  <si>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</si>
  <si>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</si>
  <si>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</si>
  <si>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</si>
  <si>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</si>
  <si>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</si>
  <si>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</si>
  <si>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</si>
  <si>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</si>
  <si>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</si>
  <si>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</si>
  <si>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</si>
  <si>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</si>
  <si>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</si>
  <si>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</si>
  <si>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</si>
  <si>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</si>
  <si>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</si>
  <si>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</si>
  <si>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</si>
  <si>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</si>
  <si>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</si>
  <si>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</si>
  <si>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</si>
  <si>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</si>
  <si>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</si>
  <si>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</si>
  <si>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</si>
  <si>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</si>
  <si>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</si>
  <si>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</si>
  <si>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</si>
  <si>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</si>
  <si>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</si>
  <si>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</si>
  <si>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</si>
  <si>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</si>
  <si>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</si>
  <si>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</si>
  <si>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</si>
  <si>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</si>
  <si>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</si>
  <si>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</si>
  <si>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</si>
  <si>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</si>
  <si>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</si>
  <si>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</si>
  <si>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</si>
  <si>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</si>
  <si>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</si>
  <si>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</si>
  <si>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</si>
  <si>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</si>
  <si>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</si>
  <si>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</si>
  <si>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</si>
  <si>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</si>
  <si>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</si>
  <si>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</si>
  <si>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</si>
  <si>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</si>
  <si>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</si>
  <si>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</si>
  <si>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</si>
  <si>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</si>
  <si>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</si>
  <si>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</si>
  <si>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</si>
  <si>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</si>
  <si>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</si>
  <si>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</si>
  <si>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</si>
  <si>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</si>
  <si>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</si>
  <si>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</si>
  <si>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</si>
  <si>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</si>
  <si>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</si>
  <si>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</si>
  <si>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</si>
  <si>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</si>
  <si>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</si>
  <si>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</si>
  <si>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</si>
  <si>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</si>
  <si>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</si>
  <si>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</si>
  <si>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</si>
  <si>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</si>
  <si>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</si>
  <si>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</si>
  <si>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</si>
  <si>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</si>
  <si>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</si>
  <si>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</si>
  <si>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</si>
  <si>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</si>
  <si>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</si>
  <si>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</si>
  <si>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</si>
  <si>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</si>
  <si>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</si>
  <si>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</si>
  <si>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</si>
  <si>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</si>
  <si>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</si>
  <si>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</si>
  <si>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</si>
  <si>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</si>
  <si>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</si>
  <si>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</si>
  <si>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</si>
  <si>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</si>
  <si>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</si>
  <si>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</si>
  <si>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</si>
  <si>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</si>
  <si>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</si>
  <si>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</si>
  <si>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</si>
  <si>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</si>
  <si>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</si>
  <si>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</si>
  <si>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</si>
  <si>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</si>
  <si>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</si>
  <si>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</si>
  <si>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</si>
  <si>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</si>
  <si>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</si>
  <si>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</si>
  <si>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</si>
  <si>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</si>
  <si>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</si>
  <si>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</si>
  <si>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</si>
  <si>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</si>
  <si>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</si>
  <si>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</si>
  <si>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</si>
  <si>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</si>
  <si>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</si>
  <si>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</si>
  <si>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</si>
  <si>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</si>
  <si>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</si>
  <si>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</si>
  <si>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</si>
  <si>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</si>
  <si>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</si>
  <si>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</si>
  <si>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</si>
  <si>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</si>
  <si>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</si>
  <si>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</si>
  <si>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</si>
  <si>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</si>
  <si>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</si>
  <si>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</si>
  <si>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</si>
  <si>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</si>
  <si>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</si>
  <si>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</si>
  <si>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</si>
  <si>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</si>
  <si>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</si>
  <si>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</si>
  <si>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</si>
  <si>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</si>
  <si>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</si>
  <si>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</si>
  <si>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</si>
  <si>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</si>
  <si>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</si>
  <si>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</si>
  <si>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</si>
  <si>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</si>
  <si>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</si>
  <si>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</si>
  <si>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</si>
  <si>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</si>
  <si>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</si>
  <si>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</si>
  <si>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</si>
  <si>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</si>
  <si>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</si>
  <si>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</si>
  <si>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</si>
  <si>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</si>
  <si>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</si>
  <si>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</si>
  <si>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</si>
  <si>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</si>
  <si>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</si>
  <si>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</si>
  <si>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</si>
  <si>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</si>
  <si>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</si>
  <si>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</si>
  <si>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</si>
  <si>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</si>
  <si>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</si>
  <si>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</si>
  <si>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</si>
  <si>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</si>
  <si>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</si>
  <si>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</si>
  <si>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</si>
  <si>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</si>
  <si>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</si>
  <si>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</si>
  <si>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</si>
  <si>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</si>
  <si>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</si>
  <si>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</si>
  <si>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</si>
  <si>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</si>
  <si>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</si>
  <si>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</si>
  <si>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</si>
  <si>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</si>
  <si>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</si>
  <si>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</si>
  <si>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</si>
  <si>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</si>
  <si>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</si>
  <si>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</si>
  <si>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</si>
  <si>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</si>
  <si>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</si>
  <si>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</si>
  <si>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</si>
  <si>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</si>
  <si>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</si>
  <si>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</si>
  <si>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</si>
  <si>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</si>
  <si>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</si>
  <si>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</si>
  <si>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</si>
  <si>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</si>
  <si>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</si>
  <si>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</si>
  <si>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</si>
  <si>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</si>
  <si>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</si>
  <si>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</si>
  <si>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</si>
  <si>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</si>
  <si>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</si>
  <si>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</si>
  <si>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</si>
  <si>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</si>
  <si>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</si>
  <si>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</si>
  <si>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</si>
  <si>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</si>
  <si>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</si>
  <si>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</si>
  <si>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</si>
  <si>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</si>
  <si>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</si>
  <si>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</si>
  <si>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</si>
  <si>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</si>
  <si>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</si>
  <si>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</si>
  <si>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</si>
  <si>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</si>
  <si>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</si>
  <si>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</si>
  <si>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</si>
  <si>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</si>
  <si>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</si>
  <si>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</si>
  <si>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</si>
  <si>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</si>
  <si>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</si>
  <si>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</si>
  <si>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</si>
  <si>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</si>
  <si>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</si>
  <si>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</si>
  <si>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</si>
  <si>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</si>
  <si>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</si>
  <si>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</si>
  <si>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</si>
  <si>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</si>
  <si>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</si>
  <si>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</si>
  <si>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</si>
  <si>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</si>
  <si>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</si>
  <si>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</si>
  <si>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</si>
  <si>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</si>
  <si>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</si>
  <si>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</si>
  <si>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</si>
  <si>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</si>
  <si>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</si>
  <si>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</si>
  <si>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</si>
  <si>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</si>
  <si>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</si>
  <si>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</si>
  <si>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</si>
  <si>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</si>
  <si>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</si>
  <si>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</si>
  <si>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</si>
  <si>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</si>
  <si>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</si>
  <si>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</si>
  <si>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</si>
  <si>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</si>
  <si>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</si>
  <si>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</si>
  <si>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</si>
  <si>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</si>
  <si>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</si>
  <si>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</si>
  <si>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</si>
  <si>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</si>
  <si>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</si>
  <si>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</si>
  <si>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</si>
  <si>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</si>
  <si>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</si>
  <si>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</si>
  <si>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</si>
  <si>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</si>
  <si>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</si>
  <si>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</si>
  <si>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</si>
  <si>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</si>
  <si>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</si>
  <si>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</si>
  <si>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</si>
  <si>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</si>
  <si>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</si>
  <si>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</si>
  <si>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</si>
  <si>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</si>
  <si>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</si>
  <si>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</si>
  <si>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</si>
  <si>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</si>
  <si>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</si>
  <si>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</si>
  <si>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</si>
  <si>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</si>
  <si>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</si>
  <si>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</si>
  <si>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</si>
  <si>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</si>
  <si>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</si>
  <si>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</si>
  <si>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</si>
  <si>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</si>
  <si>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</si>
  <si>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</si>
  <si>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</si>
  <si>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</si>
  <si>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</si>
  <si>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</si>
  <si>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</si>
  <si>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</si>
  <si>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</si>
  <si>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</si>
  <si>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</si>
  <si>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</si>
  <si>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</si>
  <si>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</si>
  <si>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</si>
  <si>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</si>
  <si>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</si>
  <si>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</si>
  <si>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</si>
  <si>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</si>
  <si>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</si>
  <si>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</si>
  <si>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</si>
  <si>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</si>
  <si>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</si>
  <si>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</si>
  <si>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</si>
  <si>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</si>
  <si>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</si>
  <si>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</si>
  <si>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</si>
  <si>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</si>
  <si>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</si>
  <si>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</si>
  <si>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</si>
  <si>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</si>
  <si>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</si>
  <si>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</si>
  <si>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</si>
  <si>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</si>
  <si>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</si>
  <si>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</si>
  <si>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</si>
  <si>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</si>
  <si>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</si>
  <si>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</si>
  <si>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</si>
  <si>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</si>
  <si>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</si>
  <si>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</si>
  <si>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</si>
  <si>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</si>
  <si>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</si>
  <si>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</si>
  <si>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</si>
  <si>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</si>
  <si>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</si>
  <si>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</si>
  <si>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</si>
  <si>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</si>
  <si>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</si>
  <si>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</si>
  <si>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</si>
  <si>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</si>
  <si>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</si>
  <si>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</si>
  <si>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</si>
  <si>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</si>
  <si>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</si>
  <si>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</si>
  <si>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</si>
  <si>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</si>
  <si>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</si>
  <si>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</si>
  <si>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</si>
  <si>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</si>
  <si>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</si>
  <si>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</si>
  <si>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</si>
  <si>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</si>
  <si>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</si>
  <si>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</si>
  <si>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</si>
  <si>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</si>
  <si>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</si>
  <si>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</si>
  <si>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</si>
  <si>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</si>
  <si>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</si>
  <si>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</si>
  <si>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</si>
  <si>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</si>
  <si>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</si>
  <si>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</si>
  <si>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</si>
  <si>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</si>
  <si>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</si>
  <si>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</si>
  <si>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</si>
  <si>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</si>
  <si>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</si>
  <si>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</si>
  <si>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</si>
  <si>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</si>
  <si>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</si>
  <si>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</si>
  <si>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</si>
  <si>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</si>
  <si>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</si>
  <si>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</si>
  <si>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</si>
  <si>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</si>
  <si>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</si>
  <si>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</si>
  <si>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</si>
  <si>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</si>
  <si>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</si>
  <si>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</si>
  <si>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</si>
  <si>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</si>
  <si>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</si>
  <si>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</si>
  <si>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</si>
  <si>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</si>
  <si>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</si>
  <si>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</si>
  <si>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</si>
  <si>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</si>
  <si>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</si>
  <si>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</si>
  <si>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</si>
  <si>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</si>
  <si>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</si>
  <si>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</si>
  <si>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</si>
  <si>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</si>
  <si>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</si>
  <si>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</si>
  <si>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</si>
  <si>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</si>
  <si>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</si>
  <si>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</si>
  <si>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</si>
  <si>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</si>
  <si>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</si>
  <si>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</si>
  <si>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</si>
  <si>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</si>
  <si>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</si>
  <si>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</si>
  <si>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</si>
  <si>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</si>
  <si>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</si>
  <si>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</si>
  <si>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</si>
  <si>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</si>
  <si>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</si>
  <si>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</si>
  <si>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</si>
  <si>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</si>
  <si>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</si>
  <si>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</si>
  <si>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</si>
  <si>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</si>
  <si>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</si>
  <si>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</si>
  <si>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</si>
  <si>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</si>
  <si>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</si>
  <si>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</si>
  <si>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</si>
  <si>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</si>
  <si>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</si>
  <si>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</si>
  <si>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</si>
  <si>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</si>
  <si>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</si>
  <si>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</si>
  <si>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</si>
  <si>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</si>
  <si>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</si>
  <si>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</si>
  <si>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</si>
  <si>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</si>
  <si>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</si>
  <si>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</si>
  <si>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</si>
  <si>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</si>
  <si>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</si>
  <si>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</si>
  <si>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</si>
  <si>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</si>
  <si>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</si>
  <si>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</si>
  <si>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</si>
  <si>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</si>
  <si>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</si>
  <si>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</si>
  <si>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</si>
  <si>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</si>
  <si>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</si>
  <si>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</si>
  <si>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</si>
  <si>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</si>
  <si>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</si>
  <si>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</si>
  <si>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</si>
  <si>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</si>
  <si>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</si>
  <si>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</si>
  <si>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</si>
  <si>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</si>
  <si>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</si>
  <si>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</si>
  <si>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</si>
  <si>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</si>
  <si>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</si>
  <si>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</si>
  <si>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</si>
  <si>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</si>
  <si>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</si>
  <si>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</si>
  <si>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</si>
  <si>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</si>
  <si>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</si>
  <si>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</si>
  <si>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</si>
  <si>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</si>
  <si>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</si>
  <si>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</si>
  <si>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</si>
  <si>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</si>
  <si>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</si>
  <si>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</si>
  <si>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</si>
  <si>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</si>
  <si>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</si>
  <si>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</si>
  <si>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</si>
  <si>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</si>
  <si>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</si>
  <si>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</si>
  <si>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</si>
  <si>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</si>
  <si>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</si>
  <si>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</si>
  <si>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</si>
  <si>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</si>
  <si>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</si>
  <si>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</si>
  <si>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</si>
  <si>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</si>
  <si>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</si>
  <si>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</si>
  <si>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</si>
  <si>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</si>
  <si>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</si>
  <si>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</si>
  <si>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</si>
  <si>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</si>
  <si>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</si>
  <si>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</si>
  <si>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</si>
  <si>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</si>
  <si>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</si>
  <si>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</si>
  <si>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</si>
  <si>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</si>
  <si>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</si>
  <si>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</si>
  <si>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</si>
  <si>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</si>
  <si>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</si>
  <si>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</si>
  <si>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</si>
  <si>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</si>
  <si>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</si>
  <si>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</si>
  <si>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</si>
  <si>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</si>
  <si>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</si>
  <si>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</si>
  <si>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</si>
  <si>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</si>
  <si>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</si>
  <si>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</si>
  <si>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</si>
  <si>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</si>
  <si>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</si>
  <si>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</si>
  <si>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</si>
  <si>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</si>
  <si>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</si>
  <si>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</si>
  <si>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</si>
  <si>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</si>
  <si>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</si>
  <si>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</si>
  <si>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</si>
  <si>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</si>
  <si>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</si>
  <si>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</si>
  <si>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</si>
  <si>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</si>
  <si>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</si>
  <si>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</si>
  <si>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</si>
  <si>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</si>
  <si>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</si>
  <si>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</si>
  <si>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</si>
  <si>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</si>
  <si>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</si>
  <si>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</si>
  <si>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</si>
  <si>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</si>
  <si>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</si>
  <si>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</si>
  <si>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</si>
  <si>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</si>
  <si>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</si>
  <si>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</si>
  <si>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</si>
  <si>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</si>
  <si>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</si>
  <si>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</si>
  <si>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</si>
  <si>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</si>
  <si>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</si>
  <si>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</si>
  <si>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</si>
  <si>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</si>
  <si>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</si>
  <si>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</si>
  <si>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</si>
  <si>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</si>
  <si>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</si>
  <si>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</si>
  <si>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</si>
  <si>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</si>
  <si>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</si>
  <si>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</si>
  <si>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</si>
  <si>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</si>
  <si>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</si>
  <si>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</si>
  <si>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</si>
  <si>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</si>
  <si>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</si>
  <si>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</si>
  <si>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</si>
  <si>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</si>
  <si>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</si>
  <si>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</si>
  <si>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</si>
  <si>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</si>
  <si>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</si>
  <si>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</si>
  <si>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</si>
  <si>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</si>
  <si>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</si>
  <si>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</si>
  <si>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</si>
  <si>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</si>
  <si>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</si>
  <si>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</si>
  <si>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</si>
  <si>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</si>
  <si>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</si>
  <si>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</si>
  <si>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</si>
  <si>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</si>
  <si>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</si>
  <si>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</si>
  <si>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</si>
  <si>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</si>
  <si>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</si>
  <si>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</si>
  <si>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</si>
  <si>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</si>
  <si>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</si>
  <si>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</si>
  <si>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</si>
  <si>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</si>
  <si>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</si>
  <si>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</si>
  <si>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</si>
  <si>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</si>
  <si>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</si>
  <si>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</si>
  <si>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</si>
  <si>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</si>
  <si>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</si>
  <si>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</si>
  <si>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</si>
  <si>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</si>
  <si>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</si>
  <si>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</si>
  <si>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</si>
  <si>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</si>
  <si>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</si>
  <si>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</si>
  <si>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</si>
  <si>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</si>
  <si>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</si>
  <si>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</si>
  <si>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</si>
  <si>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</si>
  <si>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</si>
  <si>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</si>
  <si>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</si>
  <si>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</si>
  <si>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</si>
  <si>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</si>
  <si>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</si>
  <si>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</si>
  <si>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</si>
  <si>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</si>
  <si>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</si>
  <si>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</si>
  <si>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</si>
  <si>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</si>
  <si>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</si>
  <si>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</si>
  <si>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</si>
  <si>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</si>
  <si>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</si>
  <si>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</si>
  <si>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</si>
  <si>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</si>
  <si>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</si>
  <si>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</si>
  <si>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</si>
  <si>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</si>
  <si>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</si>
  <si>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</si>
  <si>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</si>
  <si>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</si>
  <si>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</si>
  <si>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</si>
  <si>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</si>
  <si>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</si>
  <si>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</si>
  <si>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</si>
  <si>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</si>
  <si>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</si>
  <si>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</si>
  <si>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</si>
  <si>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</si>
  <si>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</si>
  <si>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</si>
  <si>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</si>
  <si>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</si>
  <si>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</si>
  <si>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</si>
  <si>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</si>
  <si>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</si>
  <si>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</si>
  <si>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</si>
  <si>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</si>
  <si>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</si>
  <si>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</si>
  <si>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</si>
  <si>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</si>
  <si>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</si>
  <si>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</si>
  <si>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</si>
  <si>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</si>
  <si>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</si>
  <si>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</si>
  <si>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</si>
  <si>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</si>
  <si>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</si>
  <si>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</si>
  <si>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</si>
  <si>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</si>
  <si>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</si>
  <si>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</si>
  <si>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</si>
  <si>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</si>
  <si>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</si>
  <si>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</si>
  <si>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</si>
  <si>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</si>
  <si>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</si>
  <si>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</si>
  <si>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</si>
  <si>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</si>
  <si>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</si>
  <si>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</si>
  <si>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</si>
  <si>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</si>
  <si>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</si>
  <si>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</si>
  <si>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</si>
  <si>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</si>
  <si>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</si>
  <si>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</si>
  <si>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</si>
  <si>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</si>
  <si>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</si>
  <si>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</si>
  <si>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</si>
  <si>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</si>
  <si>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</si>
  <si>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</si>
  <si>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</si>
  <si>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</si>
  <si>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</si>
  <si>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</si>
  <si>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</si>
  <si>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</si>
  <si>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</si>
  <si>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</si>
  <si>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</si>
  <si>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</si>
  <si>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</si>
  <si>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</si>
  <si>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</si>
  <si>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</si>
  <si>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</si>
  <si>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</si>
  <si>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</si>
  <si>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</si>
  <si>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</si>
  <si>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</si>
  <si>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</si>
  <si>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</si>
  <si>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</si>
  <si>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</si>
  <si>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</si>
  <si>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</si>
  <si>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</si>
  <si>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</si>
  <si>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</si>
  <si>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</si>
  <si>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</si>
  <si>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</si>
  <si>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</si>
  <si>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</si>
  <si>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</si>
  <si>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</si>
  <si>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</si>
  <si>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</si>
  <si>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</si>
  <si>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</si>
  <si>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</si>
  <si>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</si>
  <si>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</si>
  <si>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</si>
  <si>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</si>
  <si>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</si>
  <si>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</si>
  <si>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</si>
  <si>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</si>
  <si>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</si>
  <si>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</si>
  <si>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</si>
  <si>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</si>
  <si>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</si>
  <si>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</si>
  <si>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</si>
  <si>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</si>
  <si>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</si>
  <si>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</si>
  <si>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</si>
  <si>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</si>
  <si>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</si>
  <si>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</si>
  <si>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</si>
  <si>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</si>
  <si>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</si>
  <si>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</si>
  <si>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</si>
  <si>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</si>
  <si>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</si>
  <si>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</si>
  <si>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</si>
  <si>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</si>
  <si>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</si>
  <si>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</si>
  <si>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</si>
  <si>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</si>
  <si>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</si>
  <si>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</si>
  <si>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</si>
  <si>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</si>
  <si>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</si>
  <si>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</si>
  <si>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</si>
  <si>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</si>
  <si>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</si>
  <si>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</si>
  <si>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</si>
  <si>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</si>
  <si>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</si>
  <si>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</si>
  <si>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</si>
  <si>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</si>
  <si>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</si>
  <si>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</si>
  <si>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</si>
  <si>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</si>
  <si>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</si>
  <si>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</si>
  <si>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</si>
  <si>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</si>
  <si>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</si>
  <si>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</si>
  <si>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</si>
  <si>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</si>
  <si>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</si>
  <si>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</si>
  <si>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</si>
  <si>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</si>
  <si>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</si>
  <si>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</si>
  <si>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</si>
  <si>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</si>
  <si>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</si>
  <si>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</si>
  <si>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</si>
  <si>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</si>
  <si>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</si>
  <si>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</si>
  <si>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</si>
  <si>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</si>
  <si>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</si>
  <si>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</si>
  <si>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</si>
  <si>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</si>
  <si>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</si>
  <si>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</si>
  <si>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</si>
  <si>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</si>
  <si>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</si>
  <si>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</si>
  <si>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</si>
  <si>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</si>
  <si>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</si>
  <si>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</si>
  <si>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</si>
  <si>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</si>
  <si>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</si>
  <si>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</si>
  <si>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</si>
  <si>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</si>
  <si>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</si>
  <si>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</si>
  <si>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</si>
  <si>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</si>
  <si>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</si>
  <si>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</si>
  <si>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</si>
  <si>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</si>
  <si>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</si>
  <si>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</si>
  <si>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</si>
  <si>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</si>
  <si>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</si>
  <si>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</si>
  <si>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</si>
  <si>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</si>
  <si>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</si>
  <si>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</si>
  <si>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</si>
  <si>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</si>
  <si>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</si>
  <si>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</si>
  <si>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</si>
  <si>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</si>
  <si>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</si>
  <si>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</si>
  <si>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</si>
  <si>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</si>
  <si>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</si>
  <si>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</si>
  <si>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</si>
  <si>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</si>
  <si>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</si>
  <si>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</si>
  <si>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</si>
  <si>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</si>
  <si>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</si>
  <si>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</si>
  <si>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</si>
  <si>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</si>
  <si>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</si>
  <si>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</si>
  <si>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</si>
  <si>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</si>
  <si>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</si>
  <si>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</si>
  <si>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</si>
  <si>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</si>
  <si>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</si>
  <si>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</si>
  <si>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</si>
  <si>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</si>
  <si>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</si>
  <si>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</si>
  <si>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</si>
  <si>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</si>
  <si>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</si>
  <si>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</si>
  <si>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</si>
  <si>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</si>
  <si>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</si>
  <si>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</si>
  <si>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</si>
  <si>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</si>
  <si>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</si>
  <si>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</si>
  <si>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</si>
  <si>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</si>
  <si>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</si>
  <si>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</si>
  <si>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</si>
  <si>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</si>
  <si>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</si>
  <si>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</si>
  <si>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</si>
  <si>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</si>
  <si>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</si>
  <si>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</si>
  <si>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</si>
  <si>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</si>
  <si>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</si>
  <si>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</si>
  <si>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</si>
  <si>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</si>
  <si>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</si>
  <si>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</si>
  <si>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</si>
  <si>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</si>
  <si>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</si>
  <si>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</si>
  <si>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</si>
  <si>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</si>
  <si>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</si>
  <si>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</si>
  <si>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</si>
  <si>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</si>
  <si>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</si>
  <si>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</si>
  <si>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</si>
  <si>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</si>
  <si>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</si>
  <si>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</si>
  <si>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</si>
  <si>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</si>
  <si>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</si>
  <si>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</si>
  <si>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</si>
  <si>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</si>
  <si>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</si>
  <si>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</si>
  <si>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</si>
  <si>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</si>
  <si>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</si>
  <si>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</si>
  <si>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</si>
  <si>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</si>
  <si>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</si>
  <si>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</si>
  <si>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</si>
  <si>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</si>
  <si>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</si>
  <si>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</si>
  <si>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</si>
  <si>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</si>
  <si>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</si>
  <si>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</si>
  <si>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</si>
  <si>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</si>
  <si>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</si>
  <si>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</si>
  <si>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</si>
  <si>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</si>
  <si>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</si>
  <si>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</si>
  <si>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</si>
  <si>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</si>
  <si>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</si>
  <si>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</si>
  <si>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</si>
  <si>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</si>
  <si>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</si>
  <si>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</si>
  <si>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</si>
  <si>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</si>
  <si>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</si>
  <si>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</si>
  <si>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</si>
  <si>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</si>
  <si>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</si>
  <si>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</si>
  <si>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</si>
  <si>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</si>
  <si>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</si>
  <si>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</si>
  <si>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</si>
  <si>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</si>
  <si>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</si>
  <si>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</si>
  <si>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</si>
  <si>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</si>
  <si>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</si>
  <si>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</si>
  <si>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</si>
  <si>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</si>
  <si>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</si>
  <si>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</si>
  <si>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</si>
  <si>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</si>
  <si>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</si>
  <si>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</si>
  <si>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</si>
  <si>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</si>
  <si>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</si>
  <si>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</si>
  <si>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</si>
  <si>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</si>
  <si>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</si>
  <si>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</si>
  <si>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</si>
  <si>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</si>
  <si>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</si>
  <si>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</si>
  <si>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</si>
  <si>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</si>
  <si>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</si>
  <si>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</si>
  <si>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</si>
  <si>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</si>
  <si>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</si>
  <si>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</si>
  <si>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</si>
  <si>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</si>
  <si>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</si>
  <si>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</si>
  <si>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</si>
  <si>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</si>
  <si>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</si>
  <si>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</si>
  <si>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</si>
  <si>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</si>
  <si>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</si>
  <si>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</si>
  <si>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</si>
  <si>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</si>
  <si>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</si>
  <si>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</si>
  <si>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</si>
  <si>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</si>
  <si>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</si>
  <si>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</si>
  <si>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</si>
  <si>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</si>
  <si>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</si>
  <si>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</si>
  <si>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</si>
  <si>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</si>
  <si>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</si>
  <si>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</si>
  <si>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</si>
  <si>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</si>
  <si>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</si>
  <si>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</si>
  <si>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</si>
  <si>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</si>
  <si>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</si>
  <si>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</si>
  <si>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</si>
  <si>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</si>
  <si>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</si>
  <si>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</si>
  <si>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</si>
  <si>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</si>
  <si>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</si>
  <si>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</si>
  <si>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</si>
  <si>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</si>
  <si>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</si>
  <si>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</si>
  <si>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</si>
  <si>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</si>
  <si>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</si>
  <si>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</si>
  <si>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</si>
  <si>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</si>
  <si>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</si>
  <si>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</si>
  <si>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</si>
  <si>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</si>
  <si>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</si>
  <si>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</si>
  <si>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</si>
  <si>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</si>
  <si>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</si>
  <si>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</si>
  <si>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</si>
  <si>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</si>
  <si>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</si>
  <si>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</si>
  <si>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</si>
  <si>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</si>
  <si>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</si>
  <si>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</si>
  <si>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</si>
  <si>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</si>
  <si>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</si>
  <si>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</si>
  <si>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</si>
  <si>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</si>
  <si>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</si>
  <si>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</si>
  <si>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</si>
  <si>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</si>
  <si>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</si>
  <si>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</si>
  <si>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</si>
  <si>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</si>
  <si>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</si>
  <si>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</si>
  <si>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</si>
  <si>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</si>
  <si>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</si>
  <si>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</si>
  <si>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</si>
  <si>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</si>
  <si>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</si>
  <si>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</si>
  <si>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</si>
  <si>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</si>
  <si>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</si>
  <si>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</si>
  <si>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</si>
  <si>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</si>
  <si>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</si>
  <si>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</si>
  <si>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</si>
  <si>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</si>
  <si>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</si>
  <si>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</si>
  <si>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</si>
  <si>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</si>
  <si>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</si>
  <si>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</si>
  <si>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</si>
  <si>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</si>
  <si>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</si>
  <si>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</si>
  <si>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</si>
  <si>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</si>
  <si>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</si>
  <si>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</si>
  <si>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</si>
  <si>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</si>
  <si>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</si>
  <si>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</si>
  <si>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</si>
  <si>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</si>
  <si>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</si>
  <si>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</si>
  <si>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</si>
  <si>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</si>
  <si>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</si>
  <si>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</si>
  <si>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</si>
  <si>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</si>
  <si>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</si>
  <si>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</si>
  <si>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</si>
  <si>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</si>
  <si>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</si>
  <si>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</si>
  <si>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</si>
  <si>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</si>
  <si>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</si>
  <si>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</si>
  <si>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</si>
  <si>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</si>
  <si>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</si>
  <si>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</si>
  <si>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</si>
  <si>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</si>
  <si>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</si>
  <si>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</si>
  <si>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</si>
  <si>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</si>
  <si>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</si>
  <si>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</si>
  <si>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</si>
  <si>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</si>
  <si>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</si>
  <si>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</si>
  <si>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</si>
  <si>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</si>
  <si>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</si>
  <si>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</si>
  <si>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</si>
  <si>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</si>
  <si>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</si>
  <si>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</si>
  <si>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</si>
  <si>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</si>
  <si>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</si>
  <si>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</si>
  <si>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</si>
  <si>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</si>
  <si>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</si>
  <si>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</si>
  <si>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</si>
  <si>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</si>
  <si>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</si>
  <si>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</si>
  <si>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</si>
  <si>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</si>
  <si>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</si>
  <si>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</si>
  <si>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</si>
  <si>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</si>
  <si>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</si>
  <si>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</si>
  <si>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</si>
  <si>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</si>
  <si>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</si>
  <si>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</si>
  <si>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</si>
  <si>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</si>
  <si>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</si>
  <si>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</si>
  <si>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</si>
  <si>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</si>
  <si>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</si>
  <si>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</si>
  <si>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</si>
  <si>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</si>
  <si>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</si>
  <si>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</si>
  <si>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</si>
  <si>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</si>
  <si>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</si>
  <si>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</si>
  <si>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</si>
  <si>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</si>
  <si>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</si>
  <si>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</si>
  <si>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</si>
  <si>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</si>
  <si>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</si>
  <si>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</si>
  <si>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</si>
  <si>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</si>
  <si>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</si>
  <si>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</si>
  <si>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</si>
  <si>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</si>
  <si>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</si>
  <si>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</si>
  <si>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</si>
  <si>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</si>
  <si>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</si>
  <si>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</si>
  <si>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</si>
  <si>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</si>
  <si>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</si>
  <si>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</si>
  <si>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</si>
  <si>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</si>
  <si>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</si>
  <si>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</si>
  <si>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</si>
  <si>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</si>
  <si>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</si>
  <si>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</si>
  <si>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</si>
  <si>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</si>
  <si>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</si>
  <si>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</si>
  <si>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</si>
  <si>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</si>
  <si>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</si>
  <si>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</si>
  <si>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</si>
  <si>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</si>
  <si>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</si>
  <si>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</si>
  <si>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</si>
  <si>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</si>
  <si>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</si>
  <si>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</si>
  <si>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</si>
  <si>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</si>
  <si>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</si>
  <si>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</si>
  <si>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</si>
  <si>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</si>
  <si>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</si>
  <si>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</si>
  <si>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</si>
  <si>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</si>
  <si>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</si>
  <si>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</si>
  <si>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</si>
  <si>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</si>
  <si>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</si>
  <si>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</si>
  <si>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</si>
  <si>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</si>
  <si>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</si>
  <si>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</si>
  <si>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</si>
  <si>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</si>
  <si>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</si>
  <si>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</si>
  <si>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</si>
  <si>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</si>
  <si>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</si>
  <si>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</si>
  <si>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</si>
  <si>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</si>
  <si>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</si>
  <si>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</si>
  <si>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</si>
  <si>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</si>
  <si>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</si>
  <si>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</si>
  <si>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</si>
  <si>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</si>
  <si>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</si>
  <si>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</si>
  <si>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</si>
  <si>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</si>
  <si>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</si>
  <si>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</si>
  <si>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</si>
  <si>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</si>
  <si>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</si>
  <si>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</si>
  <si>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</si>
  <si>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</si>
  <si>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</si>
  <si>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</si>
  <si>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</si>
  <si>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</si>
  <si>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</si>
  <si>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</si>
  <si>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</si>
  <si>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</si>
  <si>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</si>
  <si>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</si>
  <si>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</si>
  <si>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</si>
  <si>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</si>
  <si>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</si>
  <si>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</si>
  <si>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</si>
  <si>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</si>
  <si>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</si>
  <si>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</si>
  <si>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</si>
  <si>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</si>
  <si>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</si>
  <si>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</si>
  <si>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</si>
  <si>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</si>
  <si>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</si>
  <si>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</si>
  <si>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</si>
  <si>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</si>
  <si>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</si>
  <si>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</si>
  <si>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</si>
  <si>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</si>
  <si>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</si>
  <si>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</si>
  <si>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</si>
  <si>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</si>
  <si>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</si>
  <si>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</si>
  <si>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</si>
  <si>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</si>
  <si>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</si>
  <si>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</si>
  <si>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</si>
  <si>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</si>
  <si>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</si>
  <si>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</si>
  <si>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</si>
  <si>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</si>
  <si>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</si>
  <si>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</si>
  <si>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</si>
  <si>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</si>
  <si>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</si>
  <si>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</si>
  <si>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</si>
  <si>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</si>
  <si>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</si>
  <si>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</si>
  <si>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</si>
  <si>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</si>
  <si>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</si>
  <si>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</si>
  <si>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</si>
  <si>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</si>
  <si>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</si>
  <si>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</si>
  <si>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</si>
  <si>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</si>
  <si>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</si>
  <si>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</si>
  <si>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</si>
  <si>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</si>
  <si>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</si>
  <si>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</si>
  <si>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</si>
  <si>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</si>
  <si>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</si>
  <si>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</si>
  <si>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</si>
  <si>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</si>
  <si>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</si>
  <si>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</si>
  <si>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</si>
  <si>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</si>
  <si>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</si>
  <si>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</si>
  <si>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</si>
  <si>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</si>
  <si>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</si>
  <si>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</si>
  <si>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</si>
  <si>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</si>
  <si>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</si>
  <si>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</si>
  <si>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</si>
  <si>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</si>
  <si>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</si>
  <si>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</si>
  <si>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</si>
  <si>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</si>
  <si>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</si>
  <si>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</si>
  <si>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</si>
  <si>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</si>
  <si>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</si>
  <si>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</si>
  <si>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</si>
  <si>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</si>
  <si>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</si>
  <si>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</si>
  <si>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</si>
  <si>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</si>
  <si>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</si>
  <si>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</si>
  <si>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</si>
  <si>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</si>
  <si>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</si>
  <si>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</si>
  <si>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</si>
  <si>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</si>
  <si>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</si>
  <si>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</si>
  <si>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</si>
  <si>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</si>
  <si>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</si>
  <si>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</si>
  <si>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</si>
  <si>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</si>
  <si>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</si>
  <si>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</si>
  <si>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</si>
  <si>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</si>
  <si>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</si>
  <si>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</si>
  <si>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</si>
  <si>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</si>
  <si>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</si>
  <si>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</si>
  <si>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</si>
  <si>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</si>
  <si>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</si>
  <si>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</si>
  <si>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</si>
  <si>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</si>
  <si>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</si>
  <si>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</si>
  <si>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</si>
  <si>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</si>
  <si>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</si>
  <si>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</si>
  <si>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</si>
  <si>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</si>
  <si>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</si>
  <si>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</si>
  <si>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</si>
  <si>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</si>
  <si>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</si>
  <si>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</si>
  <si>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</si>
  <si>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</si>
  <si>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</si>
  <si>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</si>
  <si>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</si>
  <si>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</si>
  <si>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</si>
  <si>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</si>
  <si>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</si>
  <si>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</si>
  <si>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</si>
  <si>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</si>
  <si>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</si>
  <si>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</si>
  <si>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</si>
  <si>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</si>
  <si>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</si>
  <si>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</si>
  <si>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</si>
  <si>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</si>
  <si>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</si>
  <si>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</si>
  <si>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</si>
  <si>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</si>
  <si>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</si>
  <si>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</si>
  <si>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</si>
  <si>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</si>
  <si>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</si>
  <si>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</si>
  <si>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</si>
  <si>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</si>
  <si>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</si>
  <si>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</si>
  <si>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</si>
  <si>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</si>
  <si>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</si>
  <si>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</si>
  <si>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</si>
  <si>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</si>
  <si>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</si>
  <si>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</si>
  <si>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</si>
  <si>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</si>
  <si>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</si>
  <si>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</si>
  <si>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</si>
  <si>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</si>
  <si>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</si>
  <si>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</si>
  <si>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</si>
  <si>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</si>
  <si>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</si>
  <si>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</si>
  <si>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</si>
  <si>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</si>
  <si>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</si>
  <si>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</si>
  <si>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</si>
  <si>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</si>
  <si>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</si>
  <si>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</si>
  <si>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</si>
  <si>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</si>
  <si>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</si>
  <si>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</si>
  <si>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</si>
  <si>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</si>
  <si>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</si>
  <si>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</si>
  <si>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</si>
  <si>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</si>
  <si>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</si>
  <si>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</si>
  <si>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</si>
  <si>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</si>
  <si>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</si>
  <si>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</si>
  <si>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</si>
  <si>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</si>
  <si>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</si>
  <si>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</si>
  <si>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</si>
  <si>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</si>
  <si>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</si>
  <si>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</si>
  <si>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</si>
  <si>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</si>
  <si>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</si>
  <si>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</si>
  <si>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</si>
  <si>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</si>
  <si>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</si>
  <si>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</si>
  <si>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</si>
  <si>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</si>
  <si>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</si>
  <si>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</si>
  <si>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</si>
  <si>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</si>
  <si>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</si>
  <si>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</si>
  <si>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</si>
  <si>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</si>
  <si>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</si>
  <si>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</si>
  <si>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</si>
  <si>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</si>
  <si>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</si>
  <si>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</si>
  <si>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</si>
  <si>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</si>
  <si>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</si>
  <si>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</si>
  <si>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</si>
  <si>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</si>
  <si>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</si>
  <si>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</si>
  <si>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</si>
  <si>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</si>
  <si>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</si>
  <si>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</si>
  <si>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</si>
  <si>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</si>
  <si>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</si>
  <si>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</si>
  <si>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</si>
  <si>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</si>
  <si>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</si>
  <si>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</si>
  <si>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</si>
  <si>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</si>
  <si>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</si>
  <si>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</si>
  <si>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</si>
  <si>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</si>
  <si>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</si>
  <si>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</si>
  <si>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</si>
  <si>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</si>
  <si>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</si>
  <si>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</si>
  <si>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</si>
  <si>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</si>
  <si>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</si>
  <si>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</si>
  <si>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</si>
  <si>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</si>
  <si>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</si>
  <si>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</si>
  <si>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</si>
  <si>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</si>
  <si>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</si>
  <si>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</si>
  <si>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</si>
  <si>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</si>
  <si>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</si>
  <si>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</si>
  <si>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</si>
  <si>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</si>
  <si>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</si>
  <si>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</si>
  <si>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</si>
  <si>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</si>
  <si>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</si>
  <si>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</si>
  <si>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</si>
  <si>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</si>
  <si>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</si>
  <si>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</si>
  <si>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</si>
  <si>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</si>
  <si>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</si>
  <si>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</si>
  <si>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</si>
  <si>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</si>
  <si>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</si>
  <si>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</si>
  <si>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</si>
  <si>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</si>
  <si>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</si>
  <si>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</si>
  <si>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</si>
  <si>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</si>
  <si>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</si>
  <si>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</si>
  <si>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</si>
  <si>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</si>
  <si>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</si>
  <si>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</si>
  <si>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</si>
  <si>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</si>
  <si>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</si>
  <si>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</si>
  <si>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</si>
  <si>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</si>
  <si>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</si>
  <si>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</si>
  <si>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</si>
  <si>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</si>
  <si>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</si>
  <si>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</si>
  <si>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</si>
  <si>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</si>
  <si>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</si>
  <si>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</si>
  <si>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</si>
  <si>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</si>
  <si>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</si>
  <si>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</si>
  <si>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</si>
  <si>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</si>
  <si>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</si>
  <si>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</si>
  <si>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</si>
  <si>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</si>
  <si>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</si>
  <si>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</si>
  <si>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</si>
  <si>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</si>
  <si>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</si>
  <si>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</si>
  <si>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</si>
  <si>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</si>
  <si>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</si>
  <si>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</si>
  <si>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</si>
  <si>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</si>
  <si>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</si>
  <si>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</si>
  <si>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</si>
  <si>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</si>
  <si>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</si>
  <si>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</si>
  <si>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</si>
  <si>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</si>
  <si>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</si>
  <si>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</si>
  <si>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</si>
  <si>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</si>
  <si>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</si>
  <si>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</si>
  <si>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</si>
  <si>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</si>
  <si>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</si>
  <si>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</si>
  <si>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</si>
  <si>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</si>
  <si>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</si>
  <si>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</si>
  <si>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</si>
  <si>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</si>
  <si>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</si>
  <si>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</si>
  <si>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</si>
  <si>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</si>
  <si>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</si>
  <si>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</si>
  <si>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</si>
  <si>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</si>
  <si>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</si>
  <si>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</si>
  <si>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</si>
  <si>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</si>
  <si>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</si>
  <si>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</si>
  <si>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</si>
  <si>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</si>
  <si>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</si>
  <si>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</si>
  <si>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</si>
  <si>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</si>
  <si>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</si>
  <si>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</si>
  <si>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</si>
  <si>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</si>
  <si>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</si>
  <si>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</si>
  <si>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</si>
  <si>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</si>
  <si>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</si>
  <si>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</si>
  <si>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</si>
  <si>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</si>
  <si>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</si>
  <si>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</si>
  <si>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</si>
  <si>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</si>
  <si>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</si>
  <si>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</si>
  <si>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</si>
  <si>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</si>
  <si>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</si>
  <si>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</si>
  <si>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</si>
  <si>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</si>
  <si>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</si>
  <si>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</si>
  <si>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</si>
  <si>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</si>
  <si>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</si>
  <si>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</si>
  <si>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</si>
  <si>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</si>
  <si>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</si>
  <si>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</si>
  <si>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</si>
  <si>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</si>
  <si>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</si>
  <si>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</si>
  <si>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</si>
  <si>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</si>
  <si>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</si>
  <si>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</si>
  <si>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</si>
  <si>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</si>
  <si>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</si>
  <si>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</si>
  <si>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</si>
  <si>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</si>
  <si>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</si>
  <si>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</si>
  <si>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</si>
  <si>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</si>
  <si>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</si>
  <si>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</si>
  <si>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</si>
  <si>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</si>
  <si>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</si>
  <si>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</si>
  <si>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</si>
  <si>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</si>
  <si>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</si>
  <si>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</si>
  <si>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</si>
  <si>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</si>
  <si>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</si>
  <si>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</si>
  <si>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</si>
  <si>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</si>
  <si>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</si>
  <si>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</si>
  <si>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</si>
  <si>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</si>
  <si>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</si>
  <si>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</si>
  <si>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</si>
  <si>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</si>
  <si>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</si>
  <si>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</si>
  <si>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</si>
  <si>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</si>
  <si>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</si>
  <si>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</si>
  <si>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</si>
  <si>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</si>
  <si>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</si>
  <si>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</si>
  <si>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</si>
  <si>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</si>
  <si>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</si>
  <si>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</si>
  <si>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</si>
  <si>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</si>
  <si>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</si>
  <si>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</si>
  <si>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</si>
  <si>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</si>
  <si>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</si>
  <si>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</si>
  <si>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</si>
  <si>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</si>
  <si>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</si>
  <si>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</si>
  <si>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</si>
  <si>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</si>
  <si>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</si>
  <si>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</si>
  <si>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</si>
  <si>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</si>
  <si>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</si>
  <si>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</si>
  <si>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</si>
  <si>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</si>
  <si>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</si>
  <si>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</si>
  <si>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</si>
  <si>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</si>
  <si>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</si>
  <si>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</si>
  <si>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</si>
  <si>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</si>
  <si>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</si>
  <si>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</si>
  <si>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</si>
  <si>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</si>
  <si>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</si>
  <si>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</si>
  <si>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</si>
  <si>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</si>
  <si>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</si>
  <si>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</si>
  <si>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</si>
  <si>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</si>
  <si>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</si>
  <si>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</si>
  <si>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</si>
  <si>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</si>
  <si>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</si>
  <si>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</si>
  <si>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</si>
  <si>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</si>
  <si>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</si>
  <si>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</si>
  <si>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</si>
  <si>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</si>
  <si>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</si>
  <si>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</si>
  <si>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</si>
  <si>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</si>
  <si>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</si>
  <si>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</si>
  <si>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</si>
  <si>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</si>
  <si>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</si>
  <si>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</si>
  <si>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</si>
  <si>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</si>
  <si>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</si>
  <si>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</si>
  <si>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</si>
  <si>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</si>
  <si>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</si>
  <si>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</si>
  <si>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</si>
  <si>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</si>
  <si>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</si>
  <si>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</si>
  <si>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</si>
  <si>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</si>
  <si>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</si>
  <si>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</si>
  <si>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</si>
  <si>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</si>
  <si>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</si>
  <si>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</si>
  <si>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</si>
  <si>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</si>
  <si>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</si>
  <si>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</si>
  <si>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</si>
  <si>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</si>
  <si>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</si>
  <si>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</si>
  <si>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</si>
  <si>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</si>
  <si>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</si>
  <si>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</si>
  <si>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</si>
  <si>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</si>
  <si>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</si>
  <si>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</si>
  <si>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</si>
  <si>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</si>
  <si>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</si>
  <si>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</si>
  <si>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</si>
  <si>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</si>
  <si>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</si>
  <si>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</si>
  <si>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</si>
  <si>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</si>
  <si>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</si>
  <si>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</si>
  <si>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</si>
  <si>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</si>
  <si>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</si>
  <si>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</si>
  <si>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</si>
  <si>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</si>
  <si>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</si>
  <si>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</si>
  <si>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</si>
  <si>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</si>
  <si>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</si>
  <si>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</si>
  <si>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</si>
  <si>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</si>
  <si>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</si>
  <si>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</si>
  <si>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</si>
  <si>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</si>
  <si>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</si>
  <si>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</si>
  <si>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</si>
  <si>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</si>
  <si>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</si>
  <si>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</si>
  <si>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</si>
  <si>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</si>
  <si>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</si>
  <si>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</si>
  <si>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</si>
  <si>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</si>
  <si>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</si>
  <si>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</si>
  <si>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</si>
  <si>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</si>
  <si>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</si>
  <si>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</si>
  <si>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</si>
  <si>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</si>
  <si>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</si>
  <si>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</si>
  <si>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</si>
  <si>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</si>
  <si>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</si>
  <si>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</si>
  <si>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</si>
  <si>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</si>
  <si>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</si>
  <si>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</si>
  <si>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</si>
  <si>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</si>
  <si>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</si>
  <si>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</si>
  <si>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</si>
  <si>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</si>
  <si>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</si>
  <si>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</si>
  <si>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</si>
  <si>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</si>
  <si>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</si>
  <si>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</si>
  <si>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</si>
  <si>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</si>
  <si>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</si>
  <si>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</si>
  <si>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</si>
  <si>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</si>
  <si>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</si>
  <si>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</si>
  <si>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</si>
  <si>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</si>
  <si>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</si>
  <si>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</si>
  <si>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</si>
  <si>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</si>
  <si>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</si>
  <si>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</si>
  <si>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</si>
  <si>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</si>
  <si>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</si>
  <si>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</si>
  <si>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</si>
  <si>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</si>
  <si>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</si>
  <si>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</si>
  <si>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</si>
  <si>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</si>
  <si>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</si>
  <si>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</si>
  <si>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</si>
  <si>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</si>
  <si>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</si>
  <si>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</si>
  <si>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</si>
  <si>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</si>
  <si>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</si>
  <si>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</si>
  <si>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</si>
  <si>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</si>
  <si>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</si>
  <si>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</si>
  <si>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</si>
  <si>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</si>
  <si>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</si>
  <si>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</si>
  <si>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</si>
  <si>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</si>
  <si>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</si>
  <si>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</si>
  <si>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</si>
  <si>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</si>
  <si>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</si>
  <si>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</si>
  <si>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</si>
  <si>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</si>
  <si>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</si>
  <si>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</si>
  <si>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</si>
  <si>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</si>
  <si>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</si>
  <si>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</si>
  <si>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</si>
  <si>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</si>
  <si>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</si>
  <si>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</si>
  <si>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</si>
  <si>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</si>
  <si>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</si>
  <si>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</si>
  <si>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</si>
  <si>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</si>
  <si>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</si>
  <si>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</si>
  <si>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</si>
  <si>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</si>
  <si>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</si>
  <si>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</si>
  <si>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</si>
  <si>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</si>
  <si>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</si>
  <si>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</si>
  <si>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</si>
  <si>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</si>
  <si>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</si>
  <si>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</si>
  <si>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</si>
  <si>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</si>
  <si>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</si>
  <si>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</si>
  <si>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</si>
  <si>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</si>
  <si>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</si>
  <si>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</si>
  <si>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</si>
  <si>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</si>
  <si>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</si>
  <si>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</si>
  <si>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</si>
  <si>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</si>
  <si>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</si>
  <si>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</si>
  <si>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</si>
  <si>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</si>
  <si>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</si>
  <si>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</si>
  <si>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</si>
  <si>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</si>
  <si>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</si>
  <si>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</si>
  <si>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</si>
  <si>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</si>
  <si>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</si>
  <si>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</si>
  <si>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</si>
  <si>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</si>
  <si>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</si>
  <si>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</si>
  <si>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</si>
  <si>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</si>
  <si>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</si>
  <si>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</si>
  <si>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</si>
  <si>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</si>
  <si>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</si>
  <si>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</si>
  <si>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</si>
  <si>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</si>
  <si>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</si>
  <si>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</si>
  <si>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</si>
  <si>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</si>
  <si>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</si>
  <si>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</si>
  <si>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</si>
  <si>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</si>
  <si>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</si>
  <si>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</si>
  <si>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</si>
  <si>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</si>
  <si>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</si>
  <si>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</si>
  <si>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</si>
  <si>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</si>
  <si>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</si>
  <si>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</si>
  <si>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</si>
  <si>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</si>
  <si>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</si>
  <si>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</si>
  <si>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</si>
  <si>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</si>
  <si>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</si>
  <si>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</si>
  <si>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</si>
  <si>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</si>
  <si>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</si>
  <si>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</si>
  <si>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</si>
  <si>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</si>
  <si>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</si>
  <si>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</si>
  <si>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</si>
  <si>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</si>
  <si>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</si>
  <si>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</si>
  <si>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</si>
  <si>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</si>
  <si>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</si>
  <si>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</si>
  <si>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</si>
  <si>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</si>
  <si>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</si>
  <si>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</si>
  <si>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</si>
  <si>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</si>
  <si>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</si>
  <si>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</si>
  <si>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</si>
  <si>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</si>
  <si>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</si>
  <si>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</si>
  <si>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</si>
  <si>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</si>
  <si>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</si>
  <si>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</si>
  <si>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</si>
  <si>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</si>
  <si>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</si>
  <si>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</si>
  <si>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</si>
  <si>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</si>
  <si>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</si>
  <si>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</si>
  <si>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</si>
  <si>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</si>
  <si>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</si>
  <si>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</si>
  <si>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</si>
  <si>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</si>
  <si>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</si>
  <si>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</si>
  <si>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</si>
  <si>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</si>
  <si>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</si>
  <si>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</si>
  <si>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</si>
  <si>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</si>
  <si>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</si>
  <si>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</si>
  <si>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</si>
  <si>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</si>
  <si>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</si>
  <si>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</si>
  <si>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</si>
  <si>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</si>
  <si>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</si>
  <si>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</si>
  <si>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</si>
  <si>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</si>
  <si>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</si>
  <si>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</si>
  <si>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</si>
  <si>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</si>
  <si>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</si>
  <si>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</si>
  <si>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</si>
  <si>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</si>
  <si>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</si>
  <si>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</si>
  <si>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</si>
  <si>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</si>
  <si>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</si>
  <si>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</si>
  <si>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</si>
  <si>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</si>
  <si>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</si>
  <si>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</si>
  <si>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</si>
  <si>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</si>
  <si>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</si>
  <si>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</si>
  <si>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</si>
  <si>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</si>
  <si>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</si>
  <si>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</si>
  <si>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</si>
  <si>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</si>
  <si>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</si>
  <si>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</si>
  <si>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</si>
  <si>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</si>
  <si>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</si>
  <si>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</si>
  <si>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</si>
  <si>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</si>
  <si>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</si>
  <si>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</si>
  <si>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</si>
  <si>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</si>
  <si>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</si>
  <si>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</si>
  <si>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</si>
  <si>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</si>
  <si>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</si>
  <si>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</si>
  <si>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</si>
  <si>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</si>
  <si>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</si>
  <si>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</si>
  <si>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</si>
  <si>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</si>
  <si>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</si>
  <si>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</si>
  <si>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</si>
  <si>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</si>
  <si>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</si>
  <si>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</si>
  <si>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</si>
  <si>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</si>
  <si>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</si>
  <si>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</si>
  <si>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</si>
  <si>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</si>
  <si>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</si>
  <si>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</si>
  <si>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</si>
  <si>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</si>
  <si>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</si>
  <si>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</si>
  <si>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</si>
  <si>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</si>
  <si>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</si>
  <si>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</si>
  <si>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</si>
  <si>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</si>
  <si>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</si>
  <si>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</si>
  <si>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</si>
  <si>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</si>
  <si>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</si>
  <si>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</si>
  <si>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</si>
  <si>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</si>
  <si>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</si>
  <si>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</si>
  <si>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</si>
  <si>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</si>
  <si>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</si>
  <si>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</si>
  <si>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</si>
  <si>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</si>
  <si>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</si>
  <si>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</si>
  <si>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</si>
  <si>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</si>
  <si>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</si>
  <si>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</si>
  <si>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</si>
  <si>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</si>
  <si>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</si>
  <si>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</si>
  <si>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</si>
  <si>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</si>
  <si>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</si>
  <si>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</si>
  <si>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</si>
  <si>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</si>
  <si>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</si>
  <si>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</si>
  <si>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</si>
  <si>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</si>
  <si>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</si>
  <si>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</si>
  <si>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</si>
  <si>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</si>
  <si>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</si>
  <si>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</si>
  <si>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</si>
  <si>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</si>
  <si>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</si>
  <si>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</si>
  <si>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</si>
  <si>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</si>
  <si>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</si>
  <si>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</si>
  <si>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</si>
  <si>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</si>
  <si>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</si>
  <si>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</si>
  <si>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</si>
  <si>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</si>
  <si>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</si>
  <si>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</si>
  <si>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</si>
  <si>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</si>
  <si>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</si>
  <si>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</si>
  <si>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</si>
  <si>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</si>
  <si>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</si>
  <si>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</si>
  <si>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</si>
  <si>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</si>
  <si>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</si>
  <si>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</si>
  <si>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</si>
  <si>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</si>
  <si>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</si>
  <si>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</si>
  <si>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</si>
  <si>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</si>
  <si>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</si>
  <si>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</si>
  <si>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</si>
  <si>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</si>
  <si>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</si>
  <si>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</si>
  <si>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</si>
  <si>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</si>
  <si>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</si>
  <si>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</si>
  <si>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</si>
  <si>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</si>
  <si>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</si>
  <si>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</si>
  <si>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</si>
  <si>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</si>
  <si>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</si>
  <si>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</si>
  <si>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</si>
  <si>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</si>
  <si>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</si>
  <si>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</si>
  <si>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</si>
  <si>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</si>
  <si>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</si>
  <si>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</si>
  <si>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</si>
  <si>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</si>
  <si>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</si>
  <si>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</si>
  <si>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</si>
  <si>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</si>
  <si>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</si>
  <si>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</si>
  <si>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</si>
  <si>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</si>
  <si>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</si>
  <si>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</si>
  <si>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</si>
  <si>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</si>
  <si>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</si>
  <si>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</si>
  <si>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</si>
  <si>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</si>
  <si>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</si>
  <si>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</si>
  <si>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</si>
  <si>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</si>
  <si>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</si>
  <si>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</si>
  <si>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</si>
  <si>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</si>
  <si>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</si>
  <si>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</si>
  <si>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</si>
  <si>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</si>
  <si>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</si>
  <si>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</si>
  <si>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</si>
  <si>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</si>
  <si>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</si>
  <si>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</si>
  <si>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</si>
  <si>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</si>
  <si>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</si>
  <si>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</si>
  <si>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</si>
  <si>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</si>
  <si>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</si>
  <si>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</si>
  <si>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</si>
  <si>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</si>
  <si>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</si>
  <si>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</si>
  <si>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</si>
  <si>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</si>
  <si>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</si>
  <si>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</si>
  <si>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</si>
  <si>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</si>
  <si>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</si>
  <si>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</si>
  <si>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</si>
  <si>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</si>
  <si>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</si>
  <si>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</si>
  <si>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</si>
  <si>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</si>
  <si>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</si>
  <si>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</si>
  <si>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</si>
  <si>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</si>
  <si>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</si>
  <si>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</si>
  <si>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</si>
  <si>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</si>
  <si>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</si>
  <si>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</si>
  <si>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</si>
  <si>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</si>
  <si>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</si>
  <si>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</si>
  <si>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</si>
  <si>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</si>
  <si>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</si>
  <si>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</si>
  <si>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</si>
  <si>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</si>
  <si>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</si>
  <si>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</si>
  <si>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</si>
  <si>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</si>
  <si>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</si>
  <si>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</si>
  <si>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</si>
  <si>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</si>
  <si>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</si>
  <si>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</si>
  <si>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</si>
  <si>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</si>
  <si>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</si>
  <si>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</si>
  <si>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</si>
  <si>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</si>
  <si>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</si>
  <si>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</si>
  <si>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</si>
  <si>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</si>
  <si>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</si>
  <si>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</si>
  <si>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</si>
  <si>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</si>
  <si>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</si>
  <si>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</si>
  <si>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</si>
  <si>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</si>
  <si>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</si>
  <si>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</si>
  <si>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</si>
  <si>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</si>
  <si>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</si>
  <si>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</si>
  <si>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</si>
  <si>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</si>
  <si>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</si>
  <si>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</si>
  <si>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</si>
  <si>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</si>
  <si>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</si>
  <si>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</si>
  <si>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</si>
  <si>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</si>
  <si>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</si>
  <si>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</si>
  <si>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</si>
  <si>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</si>
  <si>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</si>
  <si>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</si>
  <si>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</si>
  <si>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</si>
  <si>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</si>
  <si>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</si>
  <si>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</si>
  <si>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</si>
  <si>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</si>
  <si>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</si>
  <si>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</si>
  <si>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</si>
  <si>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</si>
  <si>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</si>
  <si>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</si>
  <si>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</si>
  <si>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</si>
  <si>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</si>
  <si>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</si>
  <si>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</si>
  <si>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</si>
  <si>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</si>
  <si>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</si>
  <si>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</si>
  <si>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</si>
  <si>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</si>
  <si>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</si>
  <si>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</si>
  <si>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</si>
  <si>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</si>
  <si>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</si>
  <si>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</si>
  <si>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</si>
  <si>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</si>
  <si>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</si>
  <si>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</si>
  <si>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</si>
  <si>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</si>
  <si>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</si>
  <si>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</si>
  <si>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</si>
  <si>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</si>
  <si>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</si>
  <si>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</si>
  <si>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</si>
  <si>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</si>
  <si>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</si>
  <si>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</si>
  <si>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</si>
  <si>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</si>
  <si>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</si>
  <si>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</si>
  <si>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</si>
  <si>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</si>
  <si>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</si>
  <si>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</si>
  <si>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</si>
  <si>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</si>
  <si>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</si>
  <si>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</si>
  <si>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</si>
  <si>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</si>
  <si>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</si>
  <si>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</si>
  <si>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</si>
  <si>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</si>
  <si>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</si>
  <si>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</si>
  <si>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</si>
  <si>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</si>
  <si>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</si>
  <si>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</si>
  <si>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</si>
  <si>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</si>
  <si>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</si>
  <si>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</si>
  <si>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</si>
  <si>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</si>
  <si>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</si>
  <si>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</si>
  <si>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</si>
  <si>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</si>
  <si>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</si>
  <si>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</si>
  <si>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</si>
  <si>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</si>
  <si>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</si>
  <si>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</si>
  <si>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</si>
  <si>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</si>
  <si>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</si>
  <si>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</si>
  <si>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</si>
  <si>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</si>
  <si>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</si>
  <si>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</si>
  <si>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</si>
  <si>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</si>
  <si>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</si>
  <si>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</si>
  <si>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</si>
  <si>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</si>
  <si>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</si>
  <si>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</si>
  <si>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</si>
  <si>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</si>
  <si>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</si>
  <si>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</si>
  <si>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</si>
  <si>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</si>
  <si>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</si>
  <si>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</si>
  <si>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</si>
  <si>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</si>
  <si>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</si>
  <si>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</si>
  <si>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</si>
  <si>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</si>
  <si>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</si>
  <si>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</si>
  <si>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</si>
  <si>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</si>
  <si>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</si>
  <si>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</si>
  <si>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</si>
  <si>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</si>
  <si>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</si>
  <si>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</si>
  <si>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</si>
  <si>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</si>
  <si>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</si>
  <si>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</si>
  <si>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</si>
  <si>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</si>
  <si>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</si>
  <si>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</si>
  <si>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</si>
  <si>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</si>
  <si>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</si>
  <si>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</si>
  <si>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</si>
  <si>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</si>
  <si>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</si>
  <si>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</si>
  <si>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</si>
  <si>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</si>
  <si>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</si>
  <si>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</si>
  <si>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</si>
  <si>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</si>
  <si>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</si>
  <si>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</si>
  <si>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</si>
  <si>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</si>
  <si>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</si>
  <si>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</si>
  <si>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</si>
  <si>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</si>
  <si>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</si>
  <si>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</si>
  <si>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</si>
  <si>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</si>
  <si>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</si>
  <si>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</si>
  <si>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</si>
  <si>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</si>
  <si>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</si>
  <si>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</si>
  <si>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</si>
  <si>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</si>
  <si>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</si>
  <si>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</si>
  <si>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</si>
  <si>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</si>
  <si>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</si>
  <si>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</si>
  <si>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</si>
  <si>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</si>
  <si>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</si>
  <si>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</si>
  <si>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</si>
  <si>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</si>
  <si>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</si>
  <si>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</si>
  <si>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</si>
  <si>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</si>
  <si>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</si>
  <si>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</si>
  <si>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</si>
  <si>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</si>
  <si>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</si>
  <si>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</si>
  <si>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</si>
  <si>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</si>
  <si>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</si>
  <si>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</si>
  <si>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</si>
  <si>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</si>
  <si>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</si>
  <si>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</si>
  <si>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</si>
  <si>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</si>
  <si>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</si>
  <si>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</si>
  <si>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</si>
  <si>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</si>
  <si>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</si>
  <si>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</si>
  <si>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</si>
  <si>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</si>
  <si>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</si>
  <si>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</si>
  <si>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</si>
  <si>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</si>
  <si>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</si>
  <si>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</si>
  <si>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</si>
  <si>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</si>
  <si>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</si>
  <si>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</si>
  <si>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</si>
  <si>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</si>
  <si>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</si>
  <si>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</si>
  <si>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</si>
  <si>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</si>
  <si>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</si>
  <si>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</si>
  <si>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</si>
  <si>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</si>
  <si>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</si>
  <si>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</si>
  <si>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</si>
  <si>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</si>
  <si>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</si>
  <si>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</si>
  <si>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</si>
  <si>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</si>
  <si>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</si>
  <si>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</si>
  <si>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</si>
  <si>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</si>
  <si>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</si>
  <si>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</si>
  <si>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</si>
  <si>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</si>
  <si>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</si>
  <si>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</si>
  <si>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</si>
  <si>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</si>
  <si>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</si>
  <si>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</si>
  <si>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</si>
  <si>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</si>
  <si>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</si>
  <si>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</si>
  <si>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</si>
  <si>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</si>
  <si>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</si>
  <si>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</si>
  <si>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</si>
  <si>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</si>
  <si>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</si>
  <si>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</si>
  <si>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</si>
  <si>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</si>
  <si>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</si>
  <si>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</si>
  <si>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</si>
  <si>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</si>
  <si>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</si>
  <si>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</si>
  <si>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</si>
  <si>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</si>
  <si>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</si>
  <si>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</si>
  <si>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</si>
  <si>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</si>
  <si>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</si>
  <si>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</si>
  <si>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</si>
  <si>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</si>
  <si>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</si>
  <si>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</si>
  <si>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</si>
  <si>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</si>
  <si>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</si>
  <si>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</si>
  <si>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</si>
  <si>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</si>
  <si>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</si>
  <si>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</si>
  <si>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</si>
  <si>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</si>
  <si>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</si>
  <si>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</si>
  <si>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</si>
  <si>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</si>
  <si>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</si>
  <si>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</si>
  <si>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</si>
  <si>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</si>
  <si>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</si>
  <si>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</si>
  <si>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</si>
  <si>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</si>
  <si>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</si>
  <si>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</si>
  <si>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</si>
  <si>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</si>
  <si>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</si>
  <si>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</si>
  <si>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</si>
  <si>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</si>
  <si>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</si>
  <si>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</si>
  <si>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</si>
  <si>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</si>
  <si>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</si>
  <si>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</si>
  <si>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</si>
  <si>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</si>
  <si>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</si>
  <si>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</si>
  <si>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</si>
  <si>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</si>
  <si>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</si>
  <si>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</si>
  <si>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</si>
  <si>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</si>
  <si>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</si>
  <si>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</si>
  <si>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</si>
  <si>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</si>
  <si>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</si>
  <si>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</si>
  <si>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</si>
  <si>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</si>
  <si>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</si>
  <si>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</si>
  <si>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</si>
  <si>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</si>
  <si>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</si>
  <si>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</si>
  <si>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</si>
  <si>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</si>
  <si>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</si>
  <si>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</si>
  <si>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</si>
  <si>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</si>
  <si>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</si>
  <si>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</si>
  <si>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</si>
  <si>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</si>
  <si>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</si>
  <si>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</si>
  <si>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</si>
  <si>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</si>
  <si>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</si>
  <si>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</si>
  <si>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</si>
  <si>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</si>
  <si>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</si>
  <si>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</si>
  <si>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</si>
  <si>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</si>
  <si>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</si>
  <si>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</si>
  <si>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</si>
  <si>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</si>
  <si>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</si>
  <si>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</si>
  <si>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</si>
  <si>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</si>
  <si>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</si>
  <si>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</si>
  <si>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</si>
  <si>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</si>
  <si>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</si>
  <si>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</si>
  <si>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</si>
  <si>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</si>
  <si>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</si>
  <si>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</si>
  <si>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</si>
  <si>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</si>
  <si>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</si>
  <si>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</si>
  <si>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</si>
  <si>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</si>
  <si>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</si>
  <si>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</si>
  <si>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</si>
  <si>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</si>
  <si>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</si>
  <si>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</si>
  <si>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</si>
  <si>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</si>
  <si>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</si>
  <si>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</si>
  <si>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</si>
  <si>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</si>
  <si>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</si>
  <si>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</si>
  <si>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</si>
  <si>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</si>
  <si>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</si>
  <si>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</si>
  <si>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</si>
  <si>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</si>
  <si>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</si>
  <si>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</si>
  <si>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</si>
  <si>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</si>
  <si>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</si>
  <si>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</si>
  <si>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</si>
  <si>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</si>
  <si>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</si>
  <si>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</si>
  <si>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</si>
  <si>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</si>
  <si>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</si>
  <si>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</si>
  <si>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</si>
  <si>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</si>
  <si>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</si>
  <si>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</si>
  <si>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</si>
  <si>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</si>
  <si>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</si>
  <si>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</si>
  <si>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</si>
  <si>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</si>
  <si>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</si>
  <si>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</si>
  <si>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</si>
  <si>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</si>
  <si>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</si>
  <si>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</si>
  <si>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</si>
  <si>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</si>
  <si>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</si>
  <si>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</si>
  <si>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</si>
  <si>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</si>
  <si>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</si>
  <si>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</si>
  <si>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</si>
  <si>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</si>
  <si>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</si>
  <si>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</si>
  <si>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</si>
  <si>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</si>
  <si>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</si>
  <si>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</si>
  <si>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</si>
  <si>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</si>
  <si>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</si>
  <si>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</si>
  <si>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</si>
  <si>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</si>
  <si>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</si>
  <si>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</si>
  <si>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</si>
  <si>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</si>
  <si>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</si>
  <si>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</si>
  <si>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</si>
  <si>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</si>
  <si>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</si>
  <si>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</si>
  <si>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</si>
  <si>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</si>
  <si>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</si>
  <si>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</si>
  <si>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</si>
  <si>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</si>
  <si>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</si>
  <si>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</si>
  <si>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</si>
  <si>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</si>
  <si>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</si>
  <si>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</si>
  <si>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</si>
  <si>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</si>
  <si>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</si>
  <si>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</si>
  <si>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</si>
  <si>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</si>
  <si>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</si>
  <si>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</si>
  <si>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</si>
  <si>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</si>
  <si>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</si>
  <si>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</si>
  <si>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</si>
  <si>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</si>
  <si>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</si>
  <si>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</si>
  <si>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</si>
  <si>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</si>
  <si>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</si>
  <si>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</si>
  <si>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</si>
  <si>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</si>
  <si>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</si>
  <si>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</si>
  <si>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</si>
  <si>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</si>
  <si>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</si>
  <si>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</si>
  <si>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</si>
  <si>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</si>
  <si>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</si>
  <si>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</si>
  <si>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</si>
  <si>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</si>
  <si>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</si>
  <si>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</si>
  <si>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</si>
  <si>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</si>
  <si>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</si>
  <si>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</si>
  <si>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</si>
  <si>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</si>
  <si>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</si>
  <si>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</si>
  <si>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</si>
  <si>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</si>
  <si>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</si>
  <si>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</si>
  <si>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</si>
  <si>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</si>
  <si>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</si>
  <si>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</si>
  <si>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</si>
  <si>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</si>
  <si>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</si>
  <si>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</si>
  <si>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</si>
  <si>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</si>
  <si>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</si>
  <si>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</si>
  <si>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</si>
  <si>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</si>
  <si>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</si>
  <si>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</si>
  <si>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</si>
  <si>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</si>
  <si>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</si>
  <si>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</si>
  <si>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</si>
  <si>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</si>
  <si>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</si>
  <si>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</si>
  <si>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</si>
  <si>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</si>
  <si>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</si>
  <si>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</si>
  <si>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</si>
  <si>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</si>
  <si>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</si>
  <si>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</si>
  <si>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</si>
  <si>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</si>
  <si>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</si>
  <si>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</si>
  <si>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</si>
  <si>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</si>
  <si>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</si>
  <si>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</si>
  <si>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</si>
  <si>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</si>
  <si>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</si>
  <si>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</si>
  <si>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</si>
  <si>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</si>
  <si>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</si>
  <si>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</si>
  <si>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</si>
  <si>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</si>
  <si>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</si>
  <si>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</si>
  <si>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</si>
  <si>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</si>
  <si>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</si>
  <si>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</si>
  <si>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</si>
  <si>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</si>
  <si>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</si>
  <si>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</si>
  <si>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</si>
  <si>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</si>
  <si>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</si>
  <si>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</si>
  <si>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</si>
  <si>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</si>
  <si>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</si>
  <si>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</si>
  <si>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</si>
  <si>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</si>
  <si>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</si>
  <si>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</si>
  <si>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</si>
  <si>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</si>
  <si>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</si>
  <si>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</si>
  <si>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</si>
  <si>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</si>
  <si>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</si>
  <si>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</si>
  <si>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</si>
  <si>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</si>
  <si>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</si>
  <si>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</si>
  <si>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</si>
  <si>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</si>
  <si>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</si>
  <si>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</si>
  <si>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</si>
  <si>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</si>
  <si>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</si>
  <si>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</si>
  <si>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</si>
  <si>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</si>
  <si>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</si>
  <si>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</si>
  <si>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</si>
  <si>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</si>
  <si>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</si>
  <si>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</si>
  <si>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</si>
  <si>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</si>
  <si>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</si>
  <si>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</si>
  <si>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</si>
  <si>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</si>
  <si>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</si>
  <si>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</si>
  <si>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</si>
  <si>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</si>
  <si>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</si>
  <si>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</si>
  <si>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</si>
  <si>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</si>
  <si>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</si>
  <si>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</si>
  <si>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</si>
  <si>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</si>
  <si>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</si>
  <si>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</si>
  <si>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</si>
  <si>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</si>
  <si>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</si>
  <si>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</si>
  <si>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</si>
  <si>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</si>
  <si>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</si>
  <si>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</si>
  <si>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</si>
  <si>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</si>
  <si>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</si>
  <si>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</si>
  <si>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</si>
  <si>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</si>
  <si>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</si>
  <si>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</si>
  <si>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</si>
  <si>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</si>
  <si>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</si>
  <si>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</si>
  <si>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</si>
  <si>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</si>
  <si>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</si>
  <si>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</si>
  <si>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</si>
  <si>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</si>
  <si>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</si>
  <si>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</si>
  <si>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</si>
  <si>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</si>
  <si>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</si>
  <si>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</si>
  <si>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</si>
  <si>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</si>
  <si>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</si>
  <si>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</si>
  <si>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</si>
  <si>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</si>
  <si>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</si>
  <si>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</si>
  <si>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</si>
  <si>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</si>
  <si>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</si>
  <si>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</si>
  <si>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</si>
  <si>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</si>
  <si>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</si>
  <si>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</si>
  <si>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</si>
  <si>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</si>
  <si>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</si>
  <si>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</si>
  <si>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</si>
  <si>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</si>
  <si>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</si>
  <si>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</si>
  <si>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</si>
  <si>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</si>
  <si>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</si>
  <si>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</si>
  <si>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</si>
  <si>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</si>
  <si>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</si>
  <si>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</si>
  <si>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</si>
  <si>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</si>
  <si>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</si>
  <si>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</si>
  <si>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</si>
  <si>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</si>
  <si>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</si>
  <si>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</si>
  <si>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</si>
  <si>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</si>
  <si>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</si>
  <si>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</si>
  <si>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</si>
  <si>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</si>
  <si>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</si>
  <si>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</si>
  <si>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</si>
  <si>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</si>
  <si>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</si>
  <si>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</si>
  <si>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</si>
  <si>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</si>
  <si>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</si>
  <si>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</si>
  <si>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</si>
  <si>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</si>
  <si>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</si>
  <si>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</si>
  <si>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</si>
  <si>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</si>
  <si>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</si>
  <si>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</si>
  <si>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</si>
  <si>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</si>
  <si>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</si>
  <si>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</si>
  <si>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</si>
  <si>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</si>
  <si>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</si>
  <si>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</si>
  <si>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</si>
  <si>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</si>
  <si>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</si>
  <si>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</si>
  <si>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</si>
  <si>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</si>
  <si>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</si>
  <si>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</si>
  <si>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</si>
  <si>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</si>
  <si>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</si>
  <si>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</si>
  <si>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</si>
  <si>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</si>
  <si>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</si>
  <si>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</si>
  <si>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</si>
  <si>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</si>
  <si>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</si>
  <si>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</si>
  <si>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</si>
  <si>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</si>
  <si>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</si>
  <si>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</si>
  <si>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</si>
  <si>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</si>
  <si>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</si>
  <si>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</si>
  <si>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</si>
  <si>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</si>
  <si>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</si>
  <si>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</si>
  <si>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</si>
  <si>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</si>
  <si>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</si>
  <si>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</si>
  <si>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</si>
  <si>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</si>
  <si>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</si>
  <si>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</si>
  <si>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</si>
  <si>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</si>
  <si>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</si>
  <si>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</si>
  <si>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</si>
  <si>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</si>
  <si>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</si>
  <si>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</si>
  <si>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</si>
  <si>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</si>
  <si>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</si>
  <si>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</si>
  <si>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</si>
  <si>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</si>
  <si>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</si>
  <si>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</si>
  <si>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</si>
  <si>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</si>
  <si>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</si>
  <si>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</si>
  <si>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</si>
  <si>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</si>
  <si>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</si>
  <si>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</si>
  <si>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</si>
  <si>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</si>
  <si>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</si>
  <si>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</si>
  <si>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</si>
  <si>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</si>
  <si>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</si>
  <si>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</si>
  <si>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</si>
  <si>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</si>
  <si>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</si>
  <si>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</si>
  <si>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</si>
  <si>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</si>
  <si>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</si>
  <si>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</si>
  <si>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</si>
  <si>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</si>
  <si>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</si>
  <si>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</si>
  <si>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</si>
  <si>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</si>
  <si>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</si>
  <si>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</si>
  <si>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</si>
  <si>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</si>
  <si>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</si>
  <si>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</si>
  <si>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</si>
  <si>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</si>
  <si>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</si>
  <si>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</si>
  <si>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</si>
  <si>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</si>
  <si>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</si>
  <si>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</si>
  <si>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</si>
  <si>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</si>
  <si>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</si>
  <si>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</si>
  <si>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</si>
  <si>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</si>
  <si>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</si>
  <si>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</si>
  <si>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</si>
  <si>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</si>
  <si>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</si>
  <si>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</si>
  <si>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</si>
  <si>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</si>
  <si>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</si>
  <si>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</si>
  <si>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</si>
  <si>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</si>
  <si>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</si>
  <si>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</si>
  <si>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</si>
  <si>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</si>
  <si>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</si>
  <si>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</si>
  <si>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</si>
  <si>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</si>
  <si>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</si>
  <si>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</si>
  <si>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</si>
  <si>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</si>
  <si>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</si>
  <si>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</si>
  <si>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</si>
  <si>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</si>
  <si>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</si>
  <si>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</si>
  <si>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</si>
  <si>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</si>
  <si>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</si>
  <si>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</si>
  <si>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</si>
  <si>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</si>
  <si>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</si>
  <si>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</si>
  <si>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</si>
  <si>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</si>
  <si>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</si>
  <si>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</si>
  <si>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</si>
  <si>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</si>
  <si>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</si>
  <si>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</si>
  <si>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</si>
  <si>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</si>
  <si>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</si>
  <si>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</si>
  <si>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</si>
  <si>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</si>
  <si>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</si>
  <si>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</si>
  <si>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</si>
  <si>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</si>
  <si>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</si>
  <si>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</si>
  <si>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</si>
  <si>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</si>
  <si>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</si>
  <si>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</si>
  <si>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</si>
  <si>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</si>
  <si>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</si>
  <si>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</si>
  <si>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</si>
  <si>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</si>
  <si>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</si>
  <si>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</si>
  <si>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</si>
  <si>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</si>
  <si>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</si>
  <si>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</si>
  <si>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</si>
  <si>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</si>
  <si>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</si>
  <si>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</si>
  <si>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</si>
  <si>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</si>
  <si>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</si>
  <si>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</si>
  <si>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</si>
  <si>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</si>
  <si>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</si>
  <si>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</si>
  <si>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</si>
  <si>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</si>
  <si>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</si>
  <si>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</si>
  <si>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</si>
  <si>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</si>
  <si>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</si>
  <si>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</si>
  <si>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</si>
  <si>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</si>
  <si>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</si>
  <si>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</si>
  <si>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</si>
  <si>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</si>
  <si>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</si>
  <si>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</si>
  <si>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</si>
  <si>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</si>
  <si>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</si>
  <si>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</si>
  <si>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</si>
  <si>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</si>
  <si>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</si>
  <si>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</si>
  <si>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</si>
  <si>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</si>
  <si>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</si>
  <si>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</si>
  <si>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</si>
  <si>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</si>
  <si>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</si>
  <si>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</si>
  <si>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</si>
  <si>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</si>
  <si>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</si>
  <si>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</si>
  <si>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</si>
  <si>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</si>
  <si>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</si>
  <si>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</si>
  <si>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</si>
  <si>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</si>
  <si>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</si>
  <si>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</si>
  <si>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</si>
  <si>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</si>
  <si>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</si>
  <si>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</si>
  <si>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</si>
  <si>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</si>
  <si>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</si>
  <si>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</si>
  <si>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</si>
  <si>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</si>
  <si>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</si>
  <si>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</si>
  <si>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</si>
  <si>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</si>
  <si>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</si>
  <si>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</si>
  <si>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</si>
  <si>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</si>
  <si>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</si>
  <si>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</si>
  <si>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</si>
  <si>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</si>
  <si>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</si>
  <si>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</si>
  <si>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</si>
  <si>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</si>
  <si>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</si>
  <si>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</si>
  <si>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</si>
  <si>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</si>
  <si>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</si>
  <si>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</si>
  <si>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</si>
  <si>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</si>
  <si>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</si>
  <si>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</si>
  <si>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</si>
  <si>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</si>
  <si>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</si>
  <si>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</si>
  <si>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</si>
  <si>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</si>
  <si>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</si>
  <si>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</si>
  <si>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</si>
  <si>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</si>
  <si>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</si>
  <si>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</si>
  <si>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</si>
  <si>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</si>
  <si>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</si>
  <si>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</si>
  <si>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</si>
  <si>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</si>
  <si>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</si>
  <si>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</si>
  <si>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</si>
  <si>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</si>
  <si>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</si>
  <si>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</si>
  <si>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</si>
  <si>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</si>
  <si>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</si>
  <si>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</si>
  <si>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</si>
  <si>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</si>
  <si>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</si>
  <si>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</si>
  <si>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</si>
  <si>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</si>
  <si>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</si>
  <si>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</si>
  <si>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</si>
  <si>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</si>
  <si>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</si>
  <si>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</si>
  <si>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</si>
  <si>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</si>
  <si>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</si>
  <si>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</si>
  <si>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</si>
  <si>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</si>
  <si>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</si>
  <si>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</si>
  <si>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</si>
  <si>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</si>
  <si>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</si>
  <si>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</si>
  <si>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</si>
  <si>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</si>
  <si>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</si>
  <si>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</si>
  <si>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</si>
  <si>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</si>
  <si>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</si>
  <si>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</si>
  <si>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</si>
  <si>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</si>
  <si>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</si>
  <si>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</si>
  <si>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</si>
  <si>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</si>
  <si>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</si>
  <si>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</si>
  <si>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</si>
  <si>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</si>
  <si>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</si>
  <si>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</si>
  <si>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</si>
  <si>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</si>
  <si>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</si>
  <si>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</si>
  <si>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</si>
  <si>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</si>
  <si>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</si>
  <si>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</si>
  <si>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</si>
  <si>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</si>
  <si>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</si>
  <si>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</si>
  <si>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</si>
  <si>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</si>
  <si>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</si>
  <si>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</si>
  <si>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</si>
  <si>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</si>
  <si>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</si>
  <si>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</si>
  <si>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</si>
  <si>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</si>
  <si>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</si>
  <si>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</si>
  <si>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</si>
  <si>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</si>
  <si>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</si>
  <si>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</si>
  <si>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</si>
  <si>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</si>
  <si>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</si>
  <si>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</si>
  <si>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</si>
  <si>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</si>
  <si>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</si>
  <si>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</si>
  <si>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</si>
  <si>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</si>
  <si>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</si>
  <si>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</si>
  <si>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</si>
  <si>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</si>
  <si>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</si>
  <si>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</si>
  <si>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</si>
  <si>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</si>
  <si>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</si>
  <si>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</si>
  <si>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</si>
  <si>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</si>
  <si>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</si>
  <si>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</si>
  <si>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</si>
  <si>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</si>
  <si>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</si>
  <si>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</si>
  <si>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</si>
  <si>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</si>
  <si>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</si>
  <si>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</si>
  <si>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</si>
  <si>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</si>
  <si>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</si>
  <si>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</si>
  <si>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</si>
  <si>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</si>
  <si>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</si>
  <si>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</si>
  <si>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</si>
  <si>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</si>
  <si>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</si>
  <si>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</si>
  <si>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</si>
  <si>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</si>
  <si>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</si>
  <si>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</si>
  <si>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</si>
  <si>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</si>
  <si>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</si>
  <si>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</si>
  <si>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</si>
  <si>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</si>
  <si>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</si>
  <si>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</si>
  <si>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</si>
  <si>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</si>
  <si>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</si>
  <si>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</si>
  <si>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</si>
  <si>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</si>
  <si>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</si>
  <si>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</si>
  <si>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</si>
  <si>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</si>
  <si>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</si>
  <si>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</si>
  <si>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</si>
  <si>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</si>
  <si>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</si>
  <si>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</si>
  <si>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</si>
  <si>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</si>
  <si>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</si>
  <si>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</si>
  <si>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</si>
  <si>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</si>
  <si>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</si>
  <si>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</si>
  <si>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</si>
  <si>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</si>
  <si>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</si>
  <si>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</si>
  <si>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</si>
  <si>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</si>
  <si>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</si>
  <si>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</si>
  <si>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</si>
  <si>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</si>
  <si>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</si>
  <si>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</si>
  <si>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</si>
  <si>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</si>
  <si>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</si>
  <si>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</si>
  <si>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</si>
  <si>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</si>
  <si>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</si>
  <si>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</si>
  <si>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</si>
  <si>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</si>
  <si>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</si>
  <si>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</si>
  <si>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</si>
  <si>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</si>
  <si>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</si>
  <si>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</si>
  <si>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</si>
  <si>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</si>
  <si>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</si>
  <si>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</si>
  <si>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</si>
  <si>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</si>
  <si>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</si>
  <si>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</si>
  <si>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</si>
  <si>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</si>
  <si>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</si>
  <si>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</si>
  <si>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</si>
  <si>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</si>
  <si>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</si>
  <si>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</si>
  <si>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</si>
  <si>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</si>
  <si>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</si>
  <si>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</si>
  <si>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</si>
  <si>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</si>
  <si>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</si>
  <si>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</si>
  <si>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</si>
  <si>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</si>
  <si>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</si>
  <si>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</si>
  <si>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</si>
  <si>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</si>
  <si>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</si>
  <si>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</si>
  <si>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</si>
  <si>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</si>
  <si>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</si>
  <si>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</si>
  <si>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</si>
  <si>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</si>
  <si>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</si>
  <si>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</si>
  <si>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</si>
  <si>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</si>
  <si>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</si>
  <si>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</si>
  <si>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</si>
  <si>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</si>
  <si>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</si>
  <si>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</si>
  <si>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</si>
  <si>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</si>
  <si>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</si>
  <si>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</si>
  <si>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</si>
  <si>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</si>
  <si>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</si>
  <si>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</si>
  <si>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</si>
  <si>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</si>
  <si>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</si>
  <si>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</si>
  <si>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</si>
  <si>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</si>
  <si>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</si>
  <si>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</si>
  <si>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</si>
  <si>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</si>
  <si>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</si>
  <si>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</si>
  <si>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</si>
  <si>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</si>
  <si>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</si>
  <si>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</si>
  <si>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</si>
  <si>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</si>
  <si>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</si>
  <si>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</si>
  <si>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</si>
  <si>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</si>
  <si>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</si>
  <si>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</si>
  <si>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</si>
  <si>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</si>
  <si>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</si>
  <si>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</si>
  <si>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</si>
  <si>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</si>
  <si>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</si>
  <si>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</si>
  <si>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</si>
  <si>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</si>
  <si>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</si>
  <si>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</si>
  <si>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</si>
  <si>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</si>
  <si>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</si>
  <si>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</si>
  <si>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</si>
  <si>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</si>
  <si>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</si>
  <si>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</si>
  <si>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</si>
  <si>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</si>
  <si>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</si>
  <si>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</si>
  <si>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</si>
  <si>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</si>
  <si>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</si>
  <si>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</si>
  <si>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</si>
  <si>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</si>
  <si>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</si>
  <si>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</si>
  <si>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</si>
  <si>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</si>
  <si>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</si>
  <si>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</si>
  <si>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</si>
  <si>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</si>
  <si>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</si>
  <si>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</si>
  <si>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</si>
  <si>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</si>
  <si>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</si>
  <si>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</si>
  <si>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</si>
  <si>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</si>
  <si>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</si>
  <si>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</si>
  <si>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</si>
  <si>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</si>
  <si>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</si>
  <si>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</si>
  <si>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</si>
  <si>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</si>
  <si>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</si>
  <si>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</si>
  <si>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</si>
  <si>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</si>
  <si>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</si>
  <si>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</si>
  <si>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</si>
  <si>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</si>
  <si>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</si>
  <si>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</si>
  <si>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</si>
  <si>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</si>
  <si>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</si>
  <si>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</si>
  <si>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</si>
  <si>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</si>
  <si>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</si>
  <si>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</si>
  <si>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</si>
  <si>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</si>
  <si>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</si>
  <si>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</si>
  <si>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</si>
  <si>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</si>
  <si>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</si>
  <si>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</si>
  <si>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</si>
  <si>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</si>
  <si>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</si>
  <si>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</si>
  <si>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</si>
  <si>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</si>
  <si>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</si>
  <si>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</si>
  <si>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</si>
  <si>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</si>
  <si>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</si>
  <si>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</si>
  <si>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</si>
  <si>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</si>
  <si>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</si>
  <si>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</si>
  <si>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</si>
  <si>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</si>
  <si>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</si>
  <si>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</si>
  <si>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</si>
  <si>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</si>
  <si>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</si>
  <si>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</si>
  <si>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</si>
  <si>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</si>
  <si>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</si>
  <si>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</si>
  <si>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</si>
  <si>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</si>
  <si>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</si>
  <si>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</si>
  <si>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</si>
  <si>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</si>
  <si>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</si>
  <si>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</si>
  <si>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</si>
  <si>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</si>
  <si>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</si>
  <si>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</si>
  <si>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</si>
  <si>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</si>
  <si>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</si>
  <si>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</si>
  <si>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</si>
  <si>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</si>
  <si>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</si>
  <si>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</si>
  <si>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</si>
  <si>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</si>
  <si>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</si>
  <si>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</si>
  <si>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</si>
  <si>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</si>
  <si>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</si>
  <si>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</si>
  <si>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</si>
  <si>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</si>
  <si>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</si>
  <si>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</si>
  <si>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</si>
  <si>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</si>
  <si>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</si>
  <si>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</si>
  <si>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</si>
  <si>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</si>
  <si>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</si>
  <si>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</si>
  <si>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</si>
  <si>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</si>
  <si>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</si>
  <si>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</si>
  <si>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</si>
  <si>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</si>
  <si>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</si>
  <si>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</si>
  <si>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</si>
  <si>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</si>
  <si>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</si>
  <si>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</si>
  <si>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</si>
  <si>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</si>
  <si>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</si>
  <si>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</si>
  <si>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</si>
  <si>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</si>
  <si>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</si>
  <si>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</si>
  <si>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</si>
  <si>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</si>
  <si>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</si>
  <si>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</si>
  <si>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</si>
  <si>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</si>
  <si>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</si>
  <si>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</si>
  <si>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</si>
  <si>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</si>
  <si>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</si>
  <si>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</si>
  <si>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</si>
  <si>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</si>
  <si>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</si>
  <si>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</si>
  <si>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</si>
  <si>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</si>
  <si>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</si>
  <si>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</si>
  <si>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</si>
  <si>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</si>
  <si>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</si>
  <si>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</si>
  <si>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</si>
  <si>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</si>
  <si>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</si>
  <si>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</si>
  <si>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</si>
  <si>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</si>
  <si>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</si>
  <si>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</si>
  <si>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</si>
  <si>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</si>
  <si>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</si>
  <si>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</si>
  <si>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</si>
  <si>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</si>
  <si>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</si>
  <si>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</si>
  <si>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</si>
  <si>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</si>
  <si>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</si>
  <si>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</si>
  <si>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</si>
  <si>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</si>
  <si>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</si>
  <si>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</si>
  <si>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</si>
  <si>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</si>
  <si>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</si>
  <si>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</si>
  <si>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</si>
  <si>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</si>
  <si>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</si>
  <si>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</si>
  <si>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</si>
  <si>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</si>
  <si>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</si>
  <si>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</si>
  <si>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</si>
  <si>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</si>
  <si>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</si>
  <si>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</si>
  <si>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</si>
  <si>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</si>
  <si>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</si>
  <si>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</si>
  <si>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</si>
  <si>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</si>
  <si>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</si>
  <si>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</si>
  <si>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</si>
  <si>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</si>
  <si>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</si>
  <si>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</si>
  <si>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</si>
  <si>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</si>
  <si>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</si>
  <si>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</si>
  <si>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</si>
  <si>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</si>
  <si>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</si>
  <si>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</si>
  <si>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</si>
  <si>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</si>
  <si>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</si>
  <si>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</si>
  <si>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</si>
  <si>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</si>
  <si>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</si>
  <si>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</si>
  <si>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</si>
  <si>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</si>
  <si>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</si>
  <si>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</si>
  <si>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</si>
  <si>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</si>
  <si>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</si>
  <si>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</si>
  <si>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</si>
  <si>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</si>
  <si>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</si>
  <si>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</si>
  <si>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</si>
  <si>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</si>
  <si>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</si>
  <si>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</si>
  <si>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</si>
  <si>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</si>
  <si>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</si>
  <si>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</si>
  <si>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</si>
  <si>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</si>
  <si>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</si>
  <si>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</si>
  <si>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</si>
  <si>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</si>
  <si>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</si>
  <si>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</si>
  <si>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</si>
  <si>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</si>
  <si>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</si>
  <si>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</si>
  <si>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</si>
  <si>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</si>
  <si>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</si>
  <si>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</si>
  <si>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</si>
  <si>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</si>
  <si>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</si>
  <si>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</si>
  <si>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</si>
  <si>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</si>
  <si>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</si>
  <si>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</si>
  <si>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</si>
  <si>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</si>
  <si>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</si>
  <si>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</si>
  <si>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</si>
  <si>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</si>
  <si>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</si>
  <si>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</si>
  <si>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</si>
  <si>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</si>
  <si>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</si>
  <si>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</si>
  <si>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</si>
  <si>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</si>
  <si>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</si>
  <si>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</si>
  <si>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</si>
  <si>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</si>
  <si>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</si>
  <si>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</si>
  <si>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</si>
  <si>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</si>
  <si>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</si>
  <si>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</si>
  <si>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</si>
  <si>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</si>
  <si>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</si>
  <si>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</si>
  <si>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</si>
  <si>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</si>
  <si>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</si>
  <si>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</si>
  <si>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</si>
  <si>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</si>
  <si>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</si>
  <si>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</si>
  <si>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</si>
  <si>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</si>
  <si>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</si>
  <si>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</si>
  <si>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</si>
  <si>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</si>
  <si>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</si>
  <si>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</si>
  <si>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</si>
  <si>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</si>
  <si>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</si>
  <si>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</si>
  <si>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</si>
  <si>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</si>
  <si>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</si>
  <si>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</si>
  <si>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</si>
  <si>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</si>
  <si>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</si>
  <si>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</si>
  <si>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</si>
  <si>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</si>
  <si>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</si>
  <si>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</si>
  <si>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</si>
  <si>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</si>
  <si>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</si>
  <si>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</si>
  <si>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</si>
  <si>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</si>
  <si>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</si>
  <si>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</si>
  <si>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</si>
  <si>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</si>
  <si>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</si>
  <si>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</si>
  <si>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</si>
  <si>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</si>
  <si>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</si>
  <si>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</si>
  <si>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</si>
  <si>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</si>
  <si>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</si>
  <si>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</si>
  <si>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</si>
  <si>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</si>
  <si>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</si>
  <si>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</si>
  <si>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</si>
  <si>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</si>
  <si>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</si>
  <si>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</si>
  <si>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</si>
  <si>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</si>
  <si>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</si>
  <si>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</si>
  <si>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</si>
  <si>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</si>
  <si>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</si>
  <si>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</si>
  <si>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</si>
  <si>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</si>
  <si>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</si>
  <si>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</si>
  <si>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</si>
  <si>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</si>
  <si>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</si>
  <si>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</si>
  <si>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</si>
  <si>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</si>
  <si>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</si>
  <si>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</si>
  <si>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</si>
  <si>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</si>
  <si>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</si>
  <si>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</si>
  <si>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</si>
  <si>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</si>
  <si>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</si>
  <si>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</si>
  <si>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</si>
  <si>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</si>
  <si>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</si>
  <si>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</si>
  <si>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</si>
  <si>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</si>
  <si>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</si>
  <si>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</si>
  <si>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</si>
  <si>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</si>
  <si>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</si>
  <si>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</si>
  <si>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</si>
  <si>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</si>
  <si>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</si>
  <si>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</si>
  <si>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</si>
  <si>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</si>
  <si>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</si>
  <si>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</si>
  <si>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</si>
  <si>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</si>
  <si>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</si>
  <si>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</si>
  <si>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</si>
  <si>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</si>
  <si>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</si>
  <si>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</si>
  <si>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</si>
  <si>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</si>
  <si>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</si>
  <si>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</si>
  <si>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</si>
  <si>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</si>
  <si>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</si>
  <si>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</si>
  <si>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</si>
  <si>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</si>
  <si>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</si>
  <si>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</si>
  <si>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</si>
  <si>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</si>
  <si>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</si>
  <si>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</si>
  <si>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</si>
  <si>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</si>
  <si>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</si>
  <si>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</si>
  <si>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</si>
  <si>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</si>
  <si>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</si>
  <si>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</si>
  <si>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</si>
  <si>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</si>
  <si>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</si>
  <si>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</si>
  <si>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</si>
  <si>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</si>
  <si>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</si>
  <si>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</si>
  <si>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</si>
  <si>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</si>
  <si>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</si>
  <si>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</si>
  <si>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</si>
  <si>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</si>
  <si>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</si>
  <si>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</si>
  <si>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</si>
  <si>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</si>
  <si>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</si>
  <si>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</si>
  <si>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</si>
  <si>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</si>
  <si>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</si>
  <si>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</si>
  <si>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</si>
  <si>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</si>
  <si>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</si>
  <si>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</si>
  <si>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</si>
  <si>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</si>
  <si>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</si>
  <si>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</si>
  <si>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</si>
  <si>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</si>
  <si>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</si>
  <si>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</si>
  <si>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</si>
  <si>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</si>
  <si>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</si>
  <si>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</si>
  <si>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</si>
  <si>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</si>
  <si>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</si>
  <si>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</si>
  <si>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</si>
  <si>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</si>
  <si>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</si>
  <si>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</si>
  <si>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</si>
  <si>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</si>
  <si>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</si>
  <si>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</si>
  <si>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</si>
  <si>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</si>
  <si>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</si>
  <si>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</si>
  <si>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</si>
  <si>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</si>
  <si>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</si>
  <si>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</si>
  <si>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</si>
  <si>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</si>
  <si>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</si>
  <si>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</si>
  <si>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</si>
  <si>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</si>
  <si>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</si>
  <si>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</si>
  <si>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</si>
  <si>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</si>
  <si>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</si>
  <si>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</si>
  <si>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</si>
  <si>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</si>
  <si>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</si>
  <si>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</si>
  <si>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</si>
  <si>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</si>
  <si>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</si>
  <si>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</si>
  <si>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</si>
  <si>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</si>
  <si>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</si>
  <si>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</si>
  <si>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</si>
  <si>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</si>
  <si>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</si>
  <si>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</si>
  <si>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</si>
  <si>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</si>
  <si>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</si>
  <si>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</si>
  <si>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</si>
  <si>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</si>
  <si>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</si>
  <si>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</si>
  <si>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</si>
  <si>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</si>
  <si>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</si>
  <si>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</si>
  <si>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</si>
  <si>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</si>
  <si>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</si>
  <si>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</si>
  <si>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</si>
  <si>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</si>
  <si>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</si>
  <si>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</si>
  <si>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</si>
  <si>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</si>
  <si>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</si>
  <si>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</si>
  <si>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</si>
  <si>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</si>
  <si>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</si>
  <si>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</si>
  <si>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</si>
  <si>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</si>
  <si>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</si>
  <si>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</si>
  <si>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</si>
  <si>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</si>
  <si>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</si>
  <si>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</si>
  <si>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</si>
  <si>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</si>
  <si>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</si>
  <si>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</si>
  <si>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</si>
  <si>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</si>
  <si>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</si>
  <si>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</si>
  <si>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</si>
  <si>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</si>
  <si>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</si>
  <si>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</si>
  <si>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</si>
  <si>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</si>
  <si>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</si>
  <si>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</si>
  <si>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</si>
  <si>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</si>
  <si>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</si>
  <si>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</si>
  <si>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</si>
  <si>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</si>
  <si>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</si>
  <si>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</si>
  <si>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</si>
  <si>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</si>
  <si>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</si>
  <si>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</si>
  <si>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</si>
  <si>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</si>
  <si>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</si>
  <si>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</si>
  <si>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</si>
  <si>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</si>
  <si>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</si>
  <si>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</si>
  <si>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</si>
  <si>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</si>
  <si>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</si>
  <si>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</si>
  <si>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</si>
  <si>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</si>
  <si>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</si>
  <si>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</si>
  <si>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</si>
  <si>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</si>
  <si>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</si>
  <si>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</si>
  <si>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</si>
  <si>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</si>
  <si>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</si>
  <si>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</si>
  <si>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</si>
  <si>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</si>
  <si>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</si>
  <si>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</si>
  <si>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</si>
  <si>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</si>
  <si>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</si>
  <si>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</si>
  <si>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</si>
  <si>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</si>
  <si>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</si>
  <si>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</si>
  <si>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</si>
  <si>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</si>
  <si>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</si>
  <si>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</si>
  <si>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</si>
  <si>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</si>
  <si>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</si>
  <si>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</si>
  <si>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</si>
  <si>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</si>
  <si>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</si>
  <si>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</si>
  <si>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</si>
  <si>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</si>
  <si>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</si>
  <si>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</si>
  <si>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</si>
  <si>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</si>
  <si>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</si>
  <si>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</si>
  <si>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</si>
  <si>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</si>
  <si>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</si>
  <si>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</si>
  <si>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</si>
  <si>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</si>
  <si>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</si>
  <si>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</si>
  <si>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</si>
  <si>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</si>
  <si>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</si>
  <si>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</si>
  <si>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</si>
  <si>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</si>
  <si>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</si>
  <si>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</si>
  <si>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</si>
  <si>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</si>
  <si>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</si>
  <si>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</si>
  <si>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</si>
  <si>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</si>
  <si>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</si>
  <si>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</si>
  <si>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</si>
  <si>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</si>
  <si>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</si>
  <si>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</si>
  <si>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</si>
  <si>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</si>
  <si>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</si>
  <si>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</si>
  <si>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</si>
  <si>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</si>
  <si>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</si>
  <si>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</si>
  <si>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</si>
  <si>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</si>
  <si>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</si>
  <si>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</si>
  <si>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</si>
  <si>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</si>
  <si>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</si>
  <si>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</si>
  <si>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</si>
  <si>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</si>
  <si>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</si>
  <si>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</si>
  <si>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</si>
  <si>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</si>
  <si>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</si>
  <si>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</si>
  <si>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</si>
  <si>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</si>
  <si>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</si>
  <si>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</si>
  <si>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</si>
  <si>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</si>
  <si>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</si>
  <si>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</si>
  <si>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</si>
  <si>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</si>
  <si>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</si>
  <si>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</si>
  <si>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</si>
  <si>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</si>
  <si>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</si>
  <si>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</si>
  <si>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</si>
  <si>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</si>
  <si>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</si>
  <si>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</si>
  <si>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</si>
  <si>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</si>
  <si>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</si>
  <si>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</si>
  <si>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</si>
  <si>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</si>
  <si>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</si>
  <si>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</si>
  <si>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</si>
  <si>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</si>
  <si>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</si>
  <si>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</si>
  <si>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</si>
  <si>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</si>
  <si>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</si>
  <si>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</si>
  <si>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</si>
  <si>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</si>
  <si>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</si>
  <si>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</si>
  <si>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</si>
  <si>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</si>
  <si>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</si>
  <si>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</si>
  <si>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</si>
  <si>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</si>
  <si>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</si>
  <si>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</si>
  <si>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</si>
  <si>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</si>
  <si>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</si>
  <si>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</si>
  <si>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</si>
  <si>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</si>
  <si>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</si>
  <si>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</si>
  <si>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</si>
  <si>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</si>
  <si>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</si>
  <si>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</si>
  <si>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</si>
  <si>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</si>
  <si>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</si>
  <si>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</si>
  <si>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</si>
  <si>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</si>
  <si>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</si>
  <si>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</si>
  <si>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</si>
  <si>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</si>
  <si>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</si>
  <si>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</si>
  <si>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</si>
  <si>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</si>
  <si>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</si>
  <si>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</si>
  <si>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</si>
  <si>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</si>
  <si>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</si>
  <si>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</si>
  <si>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</si>
  <si>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</si>
  <si>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</si>
  <si>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</si>
  <si>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</si>
  <si>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</si>
  <si>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</si>
  <si>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</si>
  <si>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</si>
  <si>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</si>
  <si>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</si>
  <si>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</si>
  <si>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</si>
  <si>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</si>
  <si>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</si>
  <si>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</si>
  <si>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</si>
  <si>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</si>
  <si>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</si>
  <si>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</si>
  <si>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</si>
  <si>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</si>
  <si>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</si>
  <si>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</si>
  <si>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</si>
  <si>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</si>
  <si>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</si>
  <si>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</si>
  <si>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</si>
  <si>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</si>
  <si>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</si>
  <si>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</si>
  <si>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</si>
  <si>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</si>
  <si>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</si>
  <si>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</si>
  <si>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</si>
  <si>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</si>
  <si>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</si>
  <si>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</si>
  <si>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</si>
  <si>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</si>
  <si>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</si>
  <si>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</si>
  <si>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</si>
  <si>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</si>
  <si>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</si>
  <si>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</si>
  <si>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</si>
  <si>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</si>
  <si>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</si>
  <si>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</si>
  <si>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</si>
  <si>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</si>
  <si>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</si>
  <si>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</si>
  <si>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</si>
  <si>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</si>
  <si>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</si>
  <si>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</si>
  <si>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</si>
  <si>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</si>
  <si>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</si>
  <si>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</si>
  <si>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</si>
  <si>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</si>
  <si>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</si>
  <si>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</si>
  <si>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</si>
  <si>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</si>
  <si>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</si>
  <si>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</si>
  <si>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</si>
  <si>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</si>
  <si>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</si>
  <si>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</si>
  <si>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</si>
  <si>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</si>
  <si>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</si>
  <si>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</si>
  <si>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</si>
  <si>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</si>
  <si>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</si>
  <si>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</si>
  <si>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</si>
  <si>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</si>
  <si>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</si>
  <si>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</si>
  <si>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</si>
  <si>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</si>
  <si>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</si>
  <si>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</si>
  <si>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</si>
  <si>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</si>
  <si>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</si>
  <si>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</si>
  <si>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</si>
  <si>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</si>
  <si>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</si>
  <si>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</si>
  <si>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</si>
  <si>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</si>
  <si>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</si>
  <si>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</si>
  <si>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</si>
  <si>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</si>
  <si>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</si>
  <si>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</si>
  <si>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</si>
  <si>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</si>
  <si>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</si>
  <si>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</si>
  <si>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</si>
  <si>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</si>
  <si>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</si>
  <si>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</si>
  <si>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</si>
  <si>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</si>
  <si>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</si>
  <si>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</si>
  <si>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</si>
  <si>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</si>
  <si>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</si>
  <si>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</si>
  <si>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</si>
  <si>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</si>
  <si>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</si>
  <si>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</si>
  <si>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</si>
  <si>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</si>
  <si>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</si>
  <si>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</si>
  <si>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</si>
  <si>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</si>
  <si>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</si>
  <si>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</si>
  <si>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</si>
  <si>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</si>
  <si>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</si>
  <si>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</si>
  <si>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</si>
  <si>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</si>
  <si>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</si>
  <si>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</si>
  <si>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</si>
  <si>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</si>
  <si>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</si>
  <si>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</si>
  <si>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</si>
  <si>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</si>
  <si>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</si>
  <si>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</si>
  <si>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</si>
  <si>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</si>
  <si>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</si>
  <si>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</si>
  <si>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</si>
  <si>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</si>
  <si>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</si>
  <si>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</si>
  <si>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</si>
  <si>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</si>
  <si>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</si>
  <si>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</si>
  <si>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</si>
  <si>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</si>
  <si>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</si>
  <si>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</si>
  <si>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</si>
  <si>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</si>
  <si>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</si>
  <si>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</si>
  <si>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</si>
  <si>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</si>
  <si>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</si>
  <si>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</si>
  <si>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</si>
  <si>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</si>
  <si>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</si>
  <si>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</si>
  <si>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</si>
  <si>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</si>
  <si>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</si>
  <si>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</si>
  <si>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</si>
  <si>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</si>
  <si>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</si>
  <si>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</si>
  <si>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</si>
  <si>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</si>
  <si>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</si>
  <si>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</si>
  <si>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</si>
  <si>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</si>
  <si>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</si>
  <si>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</si>
  <si>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</si>
  <si>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</si>
  <si>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</si>
  <si>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</si>
  <si>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</si>
  <si>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</si>
  <si>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</si>
  <si>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</si>
  <si>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</si>
  <si>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</si>
  <si>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</si>
  <si>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</si>
  <si>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</si>
  <si>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</si>
  <si>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</si>
  <si>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</si>
  <si>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</si>
  <si>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</si>
  <si>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</si>
  <si>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</si>
  <si>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</si>
  <si>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</si>
  <si>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</si>
  <si>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</si>
  <si>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</si>
  <si>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</si>
  <si>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</si>
  <si>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</si>
  <si>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</si>
  <si>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</si>
  <si>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</si>
  <si>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</si>
  <si>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</si>
  <si>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</si>
  <si>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</si>
  <si>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</si>
  <si>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</si>
  <si>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</si>
  <si>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</si>
  <si>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</si>
  <si>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</si>
  <si>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</si>
  <si>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</si>
  <si>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</si>
  <si>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</si>
  <si>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</si>
  <si>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</si>
  <si>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</si>
  <si>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</si>
  <si>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</si>
  <si>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</si>
  <si>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</si>
  <si>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</si>
  <si>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</si>
  <si>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</si>
  <si>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</si>
  <si>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</si>
  <si>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</si>
  <si>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</si>
  <si>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</si>
  <si>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</si>
  <si>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</si>
  <si>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</si>
  <si>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</si>
  <si>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</si>
  <si>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</si>
  <si>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</si>
  <si>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</si>
  <si>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</si>
  <si>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</si>
  <si>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</si>
  <si>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</si>
  <si>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</si>
  <si>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</si>
  <si>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</si>
  <si>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</si>
  <si>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</si>
  <si>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</si>
  <si>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</si>
  <si>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</si>
  <si>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</si>
  <si>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</si>
  <si>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</si>
  <si>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</si>
  <si>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</si>
  <si>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</si>
  <si>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</si>
  <si>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</si>
  <si>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</si>
  <si>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</si>
  <si>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</si>
  <si>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</si>
  <si>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</si>
  <si>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</si>
  <si>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</si>
  <si>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</si>
  <si>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</si>
  <si>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</si>
  <si>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</si>
  <si>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</si>
  <si>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</si>
  <si>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</si>
  <si>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</si>
  <si>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</si>
  <si>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</si>
  <si>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</si>
  <si>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</si>
  <si>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</si>
  <si>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</si>
  <si>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</si>
  <si>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</si>
  <si>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</si>
  <si>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</si>
  <si>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</si>
  <si>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</si>
  <si>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</si>
  <si>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</si>
  <si>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</si>
  <si>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</si>
  <si>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</si>
  <si>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</si>
  <si>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</si>
  <si>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</si>
  <si>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</si>
  <si>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</si>
  <si>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</si>
  <si>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</si>
  <si>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</si>
  <si>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</si>
  <si>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</si>
  <si>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</si>
  <si>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</si>
  <si>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</si>
  <si>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</si>
  <si>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</si>
  <si>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</si>
  <si>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</si>
  <si>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</si>
  <si>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</si>
  <si>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</si>
  <si>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</si>
  <si>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</si>
  <si>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</si>
  <si>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</si>
  <si>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</si>
  <si>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</si>
  <si>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</si>
  <si>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</si>
  <si>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</si>
  <si>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</si>
  <si>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</si>
  <si>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</si>
  <si>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</si>
  <si>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</si>
  <si>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</si>
  <si>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</si>
  <si>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</si>
  <si>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</si>
  <si>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</si>
  <si>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</si>
  <si>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</si>
  <si>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</si>
  <si>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</si>
  <si>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</si>
  <si>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</si>
  <si>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</si>
  <si>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</si>
  <si>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</si>
  <si>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</si>
  <si>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</si>
  <si>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</si>
  <si>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</si>
  <si>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</si>
  <si>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</si>
  <si>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</si>
  <si>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</si>
  <si>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</si>
  <si>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</si>
  <si>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</si>
  <si>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</si>
  <si>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</si>
  <si>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</si>
  <si>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</si>
  <si>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</si>
  <si>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</si>
  <si>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</si>
  <si>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</si>
  <si>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</si>
  <si>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</si>
  <si>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</si>
  <si>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</si>
  <si>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</si>
  <si>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</si>
  <si>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</si>
  <si>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</si>
  <si>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</si>
  <si>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</si>
  <si>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</si>
  <si>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</si>
  <si>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</si>
  <si>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</si>
  <si>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</si>
  <si>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</si>
  <si>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</si>
  <si>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</si>
  <si>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</si>
  <si>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</si>
  <si>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</si>
  <si>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</si>
  <si>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</si>
  <si>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</si>
  <si>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</si>
  <si>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</si>
  <si>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</si>
  <si>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</si>
  <si>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</si>
  <si>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</si>
  <si>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</si>
  <si>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</si>
  <si>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</si>
  <si>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</si>
  <si>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</si>
  <si>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</si>
  <si>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</si>
  <si>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</si>
  <si>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</si>
  <si>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</si>
  <si>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</si>
  <si>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</si>
  <si>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</si>
  <si>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</si>
  <si>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</si>
  <si>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</si>
  <si>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</si>
  <si>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</si>
  <si>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</si>
  <si>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</si>
  <si>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</si>
  <si>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</si>
  <si>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</si>
  <si>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</si>
  <si>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</si>
  <si>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</si>
  <si>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</si>
  <si>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</si>
  <si>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</si>
  <si>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</si>
  <si>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</si>
  <si>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</si>
  <si>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</si>
  <si>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</si>
  <si>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</si>
  <si>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</si>
  <si>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</si>
  <si>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</si>
  <si>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</si>
  <si>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</si>
  <si>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</si>
  <si>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</si>
  <si>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</si>
  <si>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</si>
  <si>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</si>
  <si>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</si>
  <si>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</si>
  <si>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</si>
  <si>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</si>
  <si>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</si>
  <si>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</si>
  <si>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</si>
  <si>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</si>
  <si>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</si>
  <si>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</si>
  <si>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</si>
  <si>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</si>
  <si>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</si>
  <si>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</si>
  <si>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</si>
  <si>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</si>
  <si>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</si>
  <si>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</si>
  <si>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</si>
  <si>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</si>
  <si>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</si>
  <si>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</si>
  <si>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</si>
  <si>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</si>
  <si>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</si>
  <si>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</si>
  <si>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</si>
  <si>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</si>
  <si>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</si>
  <si>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</si>
  <si>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</si>
  <si>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</si>
  <si>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</si>
  <si>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</si>
  <si>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</si>
  <si>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</si>
  <si>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</si>
  <si>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</si>
  <si>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</si>
  <si>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</si>
  <si>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</si>
  <si>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</si>
  <si>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</si>
  <si>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</si>
  <si>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</si>
  <si>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</si>
  <si>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</si>
  <si>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</si>
  <si>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</si>
  <si>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</si>
  <si>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</si>
  <si>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</si>
  <si>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</si>
  <si>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</si>
  <si>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</si>
  <si>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</si>
  <si>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</si>
  <si>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</si>
  <si>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</si>
  <si>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</si>
  <si>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</si>
  <si>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</si>
  <si>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</si>
  <si>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</si>
  <si>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</si>
  <si>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</si>
  <si>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</si>
  <si>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</si>
  <si>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</si>
  <si>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</si>
  <si>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</si>
  <si>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</si>
  <si>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</si>
  <si>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</si>
  <si>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</si>
  <si>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</si>
  <si>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</si>
  <si>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</si>
  <si>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</si>
  <si>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</si>
  <si>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</si>
  <si>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</si>
  <si>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</si>
  <si>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</si>
  <si>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</si>
  <si>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</si>
  <si>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</si>
  <si>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</si>
  <si>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</si>
  <si>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</si>
  <si>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</si>
  <si>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</si>
  <si>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</si>
  <si>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</si>
  <si>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</si>
  <si>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</si>
  <si>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</si>
  <si>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</si>
  <si>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</si>
  <si>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</si>
  <si>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</si>
  <si>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</si>
  <si>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</si>
  <si>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</si>
  <si>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</si>
  <si>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</si>
  <si>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</si>
  <si>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</si>
  <si>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</si>
  <si>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</si>
  <si>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</si>
  <si>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</si>
  <si>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</si>
  <si>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</si>
  <si>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</si>
  <si>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</si>
  <si>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</si>
  <si>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</si>
  <si>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</si>
  <si>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</si>
  <si>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</si>
  <si>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</si>
  <si>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</si>
  <si>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</si>
  <si>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</si>
  <si>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</si>
  <si>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</si>
  <si>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</si>
  <si>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</si>
  <si>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</si>
  <si>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</si>
  <si>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</si>
  <si>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</si>
  <si>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</si>
  <si>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</si>
  <si>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</si>
  <si>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</si>
  <si>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</si>
  <si>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</si>
  <si>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</si>
  <si>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</si>
  <si>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</si>
  <si>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</si>
  <si>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</si>
  <si>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</si>
  <si>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</si>
  <si>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</si>
  <si>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</si>
  <si>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</si>
  <si>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</si>
  <si>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</si>
  <si>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</si>
  <si>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</si>
  <si>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</si>
  <si>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</si>
  <si>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</si>
  <si>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</si>
  <si>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</si>
  <si>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</si>
  <si>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</si>
  <si>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</si>
  <si>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</si>
  <si>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</si>
  <si>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</si>
  <si>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</si>
  <si>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</si>
  <si>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</si>
  <si>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</si>
  <si>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</si>
  <si>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</si>
  <si>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</si>
  <si>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</si>
  <si>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</si>
  <si>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</si>
  <si>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</si>
  <si>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</si>
  <si>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</si>
  <si>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</si>
  <si>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</si>
  <si>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</si>
  <si>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</si>
  <si>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</si>
  <si>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</si>
  <si>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</si>
  <si>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</si>
  <si>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</si>
  <si>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</si>
  <si>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</si>
  <si>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</si>
  <si>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</si>
  <si>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</si>
  <si>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</si>
  <si>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</si>
  <si>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</si>
  <si>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</si>
  <si>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</si>
  <si>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</si>
  <si>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</si>
  <si>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</si>
  <si>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</si>
  <si>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</si>
  <si>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</si>
  <si>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</si>
  <si>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</si>
  <si>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</si>
  <si>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</si>
  <si>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</si>
  <si>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</si>
  <si>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</si>
  <si>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</si>
  <si>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</si>
  <si>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</si>
  <si>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</si>
  <si>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</si>
  <si>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</si>
  <si>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</si>
  <si>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</si>
  <si>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</si>
  <si>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</si>
  <si>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</si>
  <si>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</si>
  <si>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</si>
  <si>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</si>
  <si>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</si>
  <si>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</si>
  <si>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</si>
  <si>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</si>
  <si>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</si>
  <si>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</si>
  <si>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</si>
  <si>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</si>
  <si>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</si>
  <si>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</si>
  <si>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</si>
  <si>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</si>
  <si>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</si>
  <si>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</si>
  <si>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</si>
  <si>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</si>
  <si>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</si>
  <si>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</si>
  <si>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</si>
  <si>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</si>
  <si>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</si>
  <si>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</si>
  <si>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</si>
  <si>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</si>
  <si>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</si>
  <si>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</si>
  <si>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</si>
  <si>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</si>
  <si>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</si>
  <si>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</si>
  <si>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</si>
  <si>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</si>
  <si>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</si>
  <si>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</si>
  <si>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</si>
  <si>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</si>
  <si>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</si>
  <si>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</si>
  <si>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</si>
  <si>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</si>
  <si>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</si>
  <si>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</si>
  <si>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</si>
  <si>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</si>
  <si>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</si>
  <si>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</si>
  <si>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</si>
  <si>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</si>
  <si>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</si>
  <si>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</si>
  <si>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</si>
  <si>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</si>
  <si>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</si>
  <si>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</si>
  <si>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</si>
  <si>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</si>
  <si>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</si>
  <si>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</si>
  <si>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</si>
  <si>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</si>
  <si>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</si>
  <si>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</si>
  <si>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</si>
  <si>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</si>
  <si>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</si>
  <si>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</si>
  <si>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</si>
  <si>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</si>
  <si>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</si>
  <si>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</si>
  <si>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</si>
  <si>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</si>
  <si>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</si>
  <si>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</si>
  <si>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</si>
  <si>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</si>
  <si>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</si>
  <si>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</si>
  <si>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</si>
  <si>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</si>
  <si>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</si>
  <si>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</si>
  <si>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</si>
  <si>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</si>
  <si>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</si>
  <si>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</si>
  <si>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</si>
  <si>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</si>
  <si>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</si>
  <si>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</si>
  <si>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</si>
  <si>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</si>
  <si>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</si>
  <si>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</si>
  <si>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</si>
  <si>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</si>
  <si>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</si>
  <si>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</si>
  <si>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</si>
  <si>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</si>
  <si>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</si>
  <si>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</si>
  <si>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</si>
  <si>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</si>
  <si>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</si>
  <si>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</si>
  <si>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</si>
  <si>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</si>
  <si>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</si>
  <si>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</si>
  <si>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</si>
  <si>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</si>
  <si>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</si>
  <si>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</si>
  <si>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</si>
  <si>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</si>
  <si>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</si>
  <si>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</si>
  <si>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</si>
  <si>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</si>
  <si>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</si>
  <si>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</si>
  <si>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</si>
  <si>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</si>
  <si>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</si>
  <si>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</si>
  <si>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</si>
  <si>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</si>
  <si>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</si>
  <si>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</si>
  <si>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</si>
  <si>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</si>
  <si>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</si>
  <si>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</si>
  <si>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</si>
  <si>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</si>
  <si>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</si>
  <si>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</si>
  <si>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</si>
  <si>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</si>
  <si>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</si>
  <si>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</si>
  <si>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</si>
  <si>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</si>
  <si>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</si>
  <si>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</si>
  <si>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</si>
  <si>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</si>
  <si>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</si>
  <si>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</si>
  <si>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</si>
  <si>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</si>
  <si>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</si>
  <si>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</si>
  <si>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</si>
  <si>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</si>
  <si>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</si>
  <si>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</si>
  <si>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</si>
  <si>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</si>
  <si>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</si>
  <si>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</si>
  <si>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</si>
  <si>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</si>
  <si>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</si>
  <si>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</si>
  <si>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</si>
  <si>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</si>
  <si>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</si>
  <si>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</si>
  <si>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</si>
  <si>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</si>
  <si>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</si>
  <si>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</si>
  <si>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</si>
  <si>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</si>
  <si>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</si>
  <si>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</si>
  <si>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</si>
  <si>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</si>
  <si>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</si>
  <si>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</si>
  <si>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</si>
  <si>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</si>
  <si>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</si>
  <si>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</si>
  <si>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</si>
  <si>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</si>
  <si>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</si>
  <si>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</si>
  <si>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</si>
  <si>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</si>
  <si>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</si>
  <si>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</si>
  <si>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</si>
  <si>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</si>
  <si>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</si>
  <si>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</si>
  <si>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</si>
  <si>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</si>
  <si>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</si>
  <si>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</si>
  <si>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</si>
  <si>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</si>
  <si>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</si>
  <si>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</si>
  <si>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</si>
  <si>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</si>
  <si>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</si>
  <si>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</si>
  <si>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</si>
  <si>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</si>
  <si>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</si>
  <si>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</si>
  <si>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</si>
  <si>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</si>
  <si>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</si>
  <si>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</si>
  <si>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</si>
  <si>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</si>
  <si>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</si>
  <si>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</si>
  <si>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</si>
  <si>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</si>
  <si>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</si>
  <si>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</si>
  <si>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</si>
  <si>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</si>
  <si>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</si>
  <si>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</si>
  <si>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</si>
  <si>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</si>
  <si>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</si>
  <si>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</si>
  <si>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</si>
  <si>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</si>
  <si>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</si>
  <si>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</si>
  <si>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</si>
  <si>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</si>
  <si>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</si>
  <si>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</si>
  <si>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</si>
  <si>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</si>
  <si>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</si>
  <si>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</si>
  <si>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</si>
  <si>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</si>
  <si>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</si>
  <si>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</si>
  <si>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</si>
  <si>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</si>
  <si>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</si>
  <si>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</si>
  <si>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</si>
  <si>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</si>
  <si>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</si>
  <si>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</si>
  <si>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</si>
  <si>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</si>
  <si>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</si>
  <si>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</si>
  <si>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</si>
  <si>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</si>
  <si>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</si>
  <si>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</si>
  <si>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</si>
  <si>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</si>
  <si>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</si>
  <si>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</si>
  <si>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</si>
  <si>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</si>
  <si>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</si>
  <si>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</si>
  <si>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</si>
  <si>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</si>
  <si>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</si>
  <si>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</si>
  <si>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</si>
  <si>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</si>
  <si>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</si>
  <si>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</si>
  <si>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</si>
  <si>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</si>
  <si>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</si>
  <si>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</si>
  <si>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</si>
  <si>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</si>
  <si>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</si>
  <si>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</si>
  <si>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</si>
  <si>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</si>
  <si>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</si>
  <si>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</si>
  <si>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</si>
  <si>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</si>
  <si>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</si>
  <si>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</si>
  <si>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</si>
  <si>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</si>
  <si>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</si>
  <si>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</si>
  <si>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</si>
  <si>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</si>
  <si>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</si>
  <si>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</si>
  <si>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</si>
  <si>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</si>
  <si>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</si>
  <si>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</si>
  <si>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</si>
  <si>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</si>
  <si>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</si>
  <si>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</si>
  <si>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</si>
  <si>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</si>
  <si>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</si>
  <si>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</si>
  <si>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</si>
  <si>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</si>
  <si>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</si>
  <si>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</si>
  <si>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</si>
  <si>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</si>
  <si>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</si>
  <si>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</si>
  <si>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</si>
  <si>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</si>
  <si>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</si>
  <si>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</si>
  <si>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</si>
  <si>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</si>
  <si>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</si>
  <si>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</si>
  <si>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</si>
  <si>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</si>
  <si>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</si>
  <si>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</si>
  <si>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</si>
  <si>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</si>
  <si>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</si>
  <si>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</si>
  <si>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</si>
  <si>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</si>
  <si>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</si>
  <si>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</si>
  <si>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</si>
  <si>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</si>
  <si>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</si>
  <si>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</si>
  <si>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</si>
  <si>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</si>
  <si>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</si>
  <si>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</si>
  <si>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</si>
  <si>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</si>
  <si>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</si>
  <si>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</si>
  <si>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</si>
  <si>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</si>
  <si>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</si>
  <si>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</si>
  <si>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</si>
  <si>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</si>
  <si>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</si>
  <si>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</si>
  <si>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</si>
  <si>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</si>
  <si>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</si>
  <si>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</si>
  <si>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</si>
  <si>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</si>
  <si>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</si>
  <si>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</si>
  <si>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</si>
  <si>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</si>
  <si>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</si>
  <si>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</si>
  <si>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</si>
  <si>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</si>
  <si>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</si>
  <si>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</si>
  <si>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</si>
  <si>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</si>
  <si>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</si>
  <si>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</si>
  <si>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</si>
  <si>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</si>
  <si>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</si>
  <si>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</si>
  <si>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</si>
  <si>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</si>
  <si>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</si>
  <si>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</si>
  <si>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</si>
  <si>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</si>
  <si>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</si>
  <si>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</si>
  <si>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</si>
  <si>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</si>
  <si>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</si>
  <si>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</si>
  <si>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</si>
  <si>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</si>
  <si>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</si>
  <si>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</si>
  <si>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</si>
  <si>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</si>
  <si>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</si>
  <si>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</si>
  <si>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</si>
  <si>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</si>
  <si>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</si>
  <si>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</si>
  <si>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</si>
  <si>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</si>
  <si>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</si>
  <si>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</si>
  <si>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</si>
  <si>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</si>
  <si>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</si>
  <si>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</si>
  <si>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</si>
  <si>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</si>
  <si>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</si>
  <si>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</si>
  <si>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</si>
  <si>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</si>
  <si>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</si>
  <si>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</si>
  <si>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</si>
  <si>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</si>
  <si>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</si>
  <si>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</si>
  <si>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</si>
  <si>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</si>
  <si>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</si>
  <si>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</si>
  <si>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</si>
  <si>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</si>
  <si>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</si>
  <si>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</si>
  <si>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</si>
  <si>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</si>
  <si>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</si>
  <si>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</si>
  <si>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</si>
  <si>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</si>
  <si>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</si>
  <si>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</si>
  <si>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</si>
  <si>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</si>
  <si>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</si>
  <si>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</si>
  <si>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</si>
  <si>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</si>
  <si>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</si>
  <si>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</si>
  <si>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</si>
  <si>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</si>
  <si>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</si>
  <si>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</si>
  <si>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</si>
  <si>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</si>
  <si>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</si>
  <si>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</si>
  <si>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</si>
  <si>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</si>
  <si>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</si>
  <si>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</si>
  <si>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</si>
  <si>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</si>
  <si>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</si>
  <si>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</si>
  <si>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</si>
  <si>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</si>
  <si>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</si>
  <si>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</si>
  <si>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</si>
  <si>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</si>
  <si>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</si>
  <si>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</si>
  <si>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</si>
  <si>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</si>
  <si>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</si>
  <si>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</si>
  <si>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</si>
  <si>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</si>
  <si>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</si>
  <si>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</si>
  <si>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</si>
  <si>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</si>
  <si>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</si>
  <si>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</si>
  <si>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</si>
  <si>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</si>
  <si>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</si>
  <si>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</si>
  <si>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</si>
  <si>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</si>
  <si>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</si>
  <si>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</si>
  <si>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</si>
  <si>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</si>
  <si>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</si>
  <si>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</si>
  <si>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</si>
  <si>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</si>
  <si>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</si>
  <si>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</si>
  <si>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</si>
  <si>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</si>
  <si>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</si>
  <si>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</si>
  <si>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</si>
  <si>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</si>
  <si>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</si>
  <si>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</si>
  <si>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</si>
  <si>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</si>
  <si>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</si>
  <si>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</si>
  <si>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</si>
  <si>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</si>
  <si>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</si>
  <si>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</si>
  <si>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</si>
  <si>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</si>
  <si>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</si>
  <si>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</si>
  <si>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</si>
  <si>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</si>
  <si>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</si>
  <si>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</si>
  <si>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</si>
  <si>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</si>
  <si>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</si>
  <si>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</si>
  <si>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</si>
  <si>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</si>
  <si>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</si>
  <si>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</si>
  <si>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</si>
  <si>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</si>
  <si>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</si>
  <si>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</si>
  <si>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</si>
  <si>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</si>
  <si>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</si>
  <si>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</si>
  <si>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</si>
  <si>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</si>
  <si>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</si>
  <si>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</si>
  <si>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</si>
  <si>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</si>
  <si>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</si>
  <si>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</si>
  <si>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</si>
  <si>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</si>
  <si>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</si>
  <si>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</si>
  <si>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</si>
  <si>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</si>
  <si>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</si>
  <si>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</si>
  <si>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</si>
  <si>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</si>
  <si>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</si>
  <si>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</si>
  <si>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</si>
  <si>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</si>
  <si>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</si>
  <si>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</si>
  <si>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</si>
  <si>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</si>
  <si>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</si>
  <si>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</si>
  <si>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</si>
  <si>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</si>
  <si>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</si>
  <si>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</si>
  <si>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</si>
  <si>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</si>
  <si>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</si>
  <si>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</si>
  <si>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</si>
  <si>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</si>
  <si>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</si>
  <si>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</si>
  <si>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</si>
  <si>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</si>
  <si>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</si>
  <si>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</si>
  <si>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</si>
  <si>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</si>
  <si>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</si>
  <si>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</si>
  <si>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</si>
  <si>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</si>
  <si>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</si>
  <si>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</si>
  <si>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</si>
  <si>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</si>
  <si>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</si>
  <si>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</si>
  <si>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</si>
  <si>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</si>
  <si>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</si>
  <si>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</si>
  <si>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</si>
  <si>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</si>
  <si>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</si>
  <si>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</si>
  <si>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</si>
  <si>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</si>
  <si>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</si>
  <si>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</si>
  <si>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</si>
  <si>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</si>
  <si>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</si>
  <si>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</si>
  <si>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</si>
  <si>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</si>
  <si>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</si>
  <si>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</si>
  <si>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</si>
  <si>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</si>
  <si>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</si>
  <si>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</si>
  <si>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</si>
  <si>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</si>
  <si>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</si>
  <si>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</si>
  <si>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</si>
  <si>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</si>
  <si>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</si>
  <si>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</si>
  <si>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</si>
  <si>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</si>
  <si>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</si>
  <si>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</si>
  <si>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</si>
  <si>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</si>
  <si>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</si>
  <si>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</si>
  <si>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</si>
  <si>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</si>
  <si>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</si>
  <si>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</si>
  <si>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</si>
  <si>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</si>
  <si>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</si>
  <si>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</si>
  <si>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</si>
  <si>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</si>
  <si>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</si>
  <si>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</si>
  <si>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</si>
  <si>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</si>
  <si>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</si>
  <si>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</si>
  <si>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</si>
  <si>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</si>
  <si>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</si>
  <si>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</si>
  <si>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</si>
  <si>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</si>
  <si>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</si>
  <si>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</si>
  <si>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</si>
  <si>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</si>
  <si>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</si>
  <si>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</si>
  <si>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</si>
  <si>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</si>
  <si>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</si>
  <si>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</si>
  <si>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</si>
  <si>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</si>
  <si>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</si>
  <si>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</si>
  <si>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</si>
  <si>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</si>
  <si>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</si>
  <si>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</si>
  <si>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</si>
  <si>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</si>
  <si>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</si>
  <si>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</si>
  <si>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</si>
  <si>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</si>
  <si>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</si>
  <si>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</si>
  <si>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</si>
  <si>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</si>
  <si>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</si>
  <si>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</si>
  <si>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</si>
  <si>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</si>
  <si>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</si>
  <si>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</si>
  <si>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</si>
  <si>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</si>
  <si>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</si>
  <si>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</si>
  <si>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</si>
  <si>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</si>
  <si>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</si>
  <si>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</si>
  <si>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</si>
  <si>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</si>
  <si>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</si>
  <si>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</si>
  <si>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</si>
  <si>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</si>
  <si>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</si>
  <si>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</si>
  <si>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</si>
  <si>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</si>
  <si>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</si>
  <si>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</si>
  <si>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</si>
  <si>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</si>
  <si>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</si>
  <si>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</si>
  <si>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</si>
  <si>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</si>
  <si>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</si>
  <si>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</si>
  <si>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</si>
  <si>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</si>
  <si>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</si>
  <si>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</si>
  <si>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</si>
  <si>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</si>
  <si>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</si>
  <si>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</si>
  <si>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</si>
  <si>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</si>
  <si>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</si>
  <si>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</si>
  <si>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</si>
  <si>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</si>
  <si>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</si>
  <si>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</si>
  <si>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</si>
  <si>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</si>
  <si>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</si>
  <si>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</si>
  <si>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</si>
  <si>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</si>
  <si>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</si>
  <si>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</si>
  <si>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</si>
  <si>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</si>
  <si>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</si>
  <si>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</si>
  <si>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</si>
  <si>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</si>
  <si>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</si>
  <si>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</si>
  <si>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</si>
  <si>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</si>
  <si>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</si>
  <si>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</si>
  <si>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</si>
  <si>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</si>
  <si>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</si>
  <si>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</si>
  <si>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</si>
  <si>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</si>
  <si>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</si>
  <si>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</si>
  <si>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</si>
  <si>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</si>
  <si>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</si>
  <si>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</si>
  <si>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</si>
  <si>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</si>
  <si>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</si>
  <si>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</si>
  <si>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</si>
  <si>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</si>
  <si>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</si>
  <si>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</si>
  <si>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</si>
  <si>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</si>
  <si>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</si>
  <si>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</si>
  <si>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</si>
  <si>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</si>
  <si>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</si>
  <si>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</si>
  <si>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</si>
  <si>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</si>
  <si>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</si>
  <si>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</si>
  <si>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</si>
  <si>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</si>
  <si>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</si>
  <si>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</si>
  <si>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</si>
  <si>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</si>
  <si>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</si>
  <si>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</si>
  <si>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</si>
  <si>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</si>
  <si>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</si>
  <si>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</si>
  <si>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</si>
  <si>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</si>
  <si>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</si>
  <si>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</si>
  <si>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</si>
  <si>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</si>
  <si>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</si>
  <si>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</si>
  <si>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</si>
  <si>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</si>
  <si>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</si>
  <si>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</si>
  <si>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</si>
  <si>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</si>
  <si>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</si>
  <si>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</si>
  <si>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</si>
  <si>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</si>
  <si>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</si>
  <si>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</si>
  <si>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</si>
  <si>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</si>
  <si>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</si>
  <si>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</si>
  <si>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</si>
  <si>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</si>
  <si>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</si>
  <si>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</si>
  <si>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</si>
  <si>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</si>
  <si>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</si>
  <si>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</si>
  <si>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</si>
  <si>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</si>
  <si>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</si>
  <si>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</si>
  <si>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</si>
  <si>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</si>
  <si>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</si>
  <si>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</si>
  <si>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</si>
  <si>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</si>
  <si>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</si>
  <si>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</si>
  <si>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</si>
  <si>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</si>
  <si>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</si>
  <si>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</si>
  <si>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</si>
  <si>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</si>
  <si>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</si>
  <si>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</si>
  <si>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</si>
  <si>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</si>
  <si>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</si>
  <si>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</si>
  <si>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</si>
  <si>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</si>
  <si>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</si>
  <si>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</si>
  <si>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</si>
  <si>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</si>
  <si>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</si>
  <si>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</si>
  <si>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</si>
  <si>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</si>
  <si>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</si>
  <si>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</si>
  <si>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</si>
  <si>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</si>
  <si>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</si>
  <si>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</si>
  <si>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</si>
  <si>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</si>
  <si>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</si>
  <si>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</si>
  <si>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</si>
  <si>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</si>
  <si>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</si>
  <si>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</si>
  <si>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</si>
  <si>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</si>
  <si>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</si>
  <si>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</si>
  <si>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</si>
  <si>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</si>
  <si>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</si>
  <si>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</si>
  <si>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</si>
  <si>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</si>
  <si>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</si>
  <si>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</si>
  <si>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</si>
  <si>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</si>
  <si>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</si>
  <si>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</si>
  <si>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</si>
  <si>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</si>
  <si>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</si>
  <si>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</si>
  <si>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</si>
  <si>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</si>
  <si>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</si>
  <si>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</si>
  <si>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</si>
  <si>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</si>
  <si>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</si>
  <si>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</si>
  <si>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</si>
  <si>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</si>
  <si>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</si>
  <si>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</si>
  <si>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</si>
  <si>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</si>
  <si>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</si>
  <si>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</si>
  <si>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</si>
  <si>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</si>
  <si>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</si>
  <si>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</si>
  <si>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</si>
  <si>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</si>
  <si>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</si>
  <si>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</si>
  <si>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</si>
  <si>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</si>
  <si>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</si>
  <si>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</si>
  <si>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</si>
  <si>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</si>
  <si>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</si>
  <si>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</si>
  <si>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</si>
  <si>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</si>
  <si>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</si>
  <si>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</si>
  <si>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</si>
  <si>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</si>
  <si>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</si>
  <si>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</si>
  <si>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</si>
  <si>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</si>
  <si>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</si>
  <si>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</si>
  <si>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</si>
  <si>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</si>
  <si>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</si>
  <si>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</si>
  <si>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</si>
  <si>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</si>
  <si>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</si>
  <si>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</si>
  <si>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</si>
  <si>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</si>
  <si>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</si>
  <si>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</si>
  <si>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</si>
  <si>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</si>
  <si>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</si>
  <si>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</si>
  <si>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</si>
  <si>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</si>
  <si>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</si>
  <si>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</si>
  <si>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</si>
  <si>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</si>
  <si>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</si>
  <si>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</si>
  <si>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</si>
  <si>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</si>
  <si>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</si>
  <si>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</si>
  <si>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</si>
  <si>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</si>
  <si>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</si>
  <si>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</si>
  <si>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</si>
  <si>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</si>
  <si>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</si>
  <si>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</si>
  <si>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</si>
  <si>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</si>
  <si>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</si>
  <si>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</si>
  <si>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</si>
  <si>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</si>
  <si>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</si>
  <si>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</si>
  <si>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</si>
  <si>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</si>
  <si>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</si>
  <si>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</si>
  <si>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</si>
  <si>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</si>
  <si>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</si>
  <si>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</si>
  <si>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</si>
  <si>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</si>
  <si>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</si>
  <si>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</si>
  <si>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</si>
  <si>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</si>
  <si>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</si>
  <si>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</si>
  <si>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</si>
  <si>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</si>
  <si>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</si>
  <si>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</si>
  <si>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</si>
  <si>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</si>
  <si>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</si>
  <si>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</si>
  <si>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</si>
  <si>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</si>
  <si>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</si>
  <si>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</si>
  <si>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</si>
  <si>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</si>
  <si>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</si>
  <si>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</si>
  <si>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</si>
  <si>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</si>
  <si>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</si>
  <si>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</si>
  <si>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</si>
  <si>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</si>
  <si>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</si>
  <si>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</si>
  <si>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</si>
  <si>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</si>
  <si>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</si>
  <si>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</si>
  <si>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</si>
  <si>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</si>
  <si>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</si>
  <si>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</si>
  <si>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</si>
  <si>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</si>
  <si>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</si>
  <si>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</si>
  <si>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</si>
  <si>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</si>
  <si>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</si>
  <si>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</si>
  <si>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</si>
  <si>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</si>
  <si>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</si>
  <si>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</si>
  <si>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</si>
  <si>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</si>
  <si>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</si>
  <si>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</si>
  <si>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</si>
  <si>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</si>
  <si>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</si>
  <si>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</si>
  <si>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</si>
  <si>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</si>
  <si>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</si>
  <si>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</si>
  <si>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</si>
  <si>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</si>
  <si>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</si>
  <si>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</si>
  <si>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</si>
  <si>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</si>
  <si>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</si>
  <si>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</si>
  <si>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</si>
  <si>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</si>
  <si>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</si>
  <si>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</si>
  <si>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</si>
  <si>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</si>
  <si>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</si>
  <si>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</si>
  <si>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</si>
  <si>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</si>
  <si>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</si>
  <si>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</si>
  <si>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</si>
  <si>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</si>
  <si>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</si>
  <si>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</si>
  <si>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</si>
  <si>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</si>
  <si>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</si>
  <si>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</si>
  <si>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</si>
  <si>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</si>
  <si>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</si>
  <si>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</si>
  <si>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</si>
  <si>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</si>
  <si>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</si>
  <si>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</si>
  <si>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</si>
  <si>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</si>
  <si>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</si>
  <si>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</si>
  <si>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</si>
  <si>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</si>
  <si>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</si>
  <si>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</si>
  <si>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</si>
  <si>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</si>
  <si>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</si>
  <si>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</si>
  <si>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</si>
  <si>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</si>
  <si>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</si>
  <si>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</si>
  <si>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</si>
  <si>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</si>
  <si>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</si>
  <si>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</si>
  <si>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</si>
  <si>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</si>
  <si>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</si>
  <si>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</si>
  <si>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</si>
  <si>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</si>
  <si>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</si>
  <si>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</si>
  <si>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</si>
  <si>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</si>
  <si>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</si>
  <si>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</si>
  <si>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</si>
  <si>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</si>
  <si>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</si>
  <si>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</si>
  <si>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</si>
  <si>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</si>
  <si>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</si>
  <si>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</si>
  <si>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</si>
  <si>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</si>
  <si>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</si>
  <si>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</si>
  <si>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</si>
  <si>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</si>
  <si>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</si>
  <si>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</si>
  <si>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</si>
  <si>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</si>
  <si>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</si>
  <si>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</si>
  <si>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</si>
  <si>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</si>
  <si>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</si>
  <si>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</si>
  <si>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</si>
  <si>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</si>
  <si>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</si>
  <si>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</si>
  <si>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</si>
  <si>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</si>
  <si>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</si>
  <si>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</si>
  <si>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</si>
  <si>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</si>
  <si>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</si>
  <si>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</si>
  <si>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</si>
  <si>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</si>
  <si>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</si>
  <si>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</si>
  <si>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</si>
  <si>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</si>
  <si>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</si>
  <si>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</si>
  <si>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</si>
  <si>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</si>
  <si>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</si>
  <si>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</si>
  <si>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</si>
  <si>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</si>
  <si>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</si>
  <si>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</si>
  <si>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</si>
  <si>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</si>
  <si>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</si>
  <si>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</si>
  <si>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</si>
  <si>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</si>
  <si>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</si>
  <si>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</si>
  <si>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</si>
  <si>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</si>
  <si>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</si>
  <si>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</si>
  <si>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</si>
  <si>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</si>
  <si>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</si>
  <si>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</si>
  <si>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</si>
  <si>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</si>
  <si>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</si>
  <si>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</si>
  <si>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</si>
  <si>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</si>
  <si>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</si>
  <si>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</si>
  <si>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</si>
  <si>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</si>
  <si>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</si>
  <si>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</si>
  <si>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</si>
  <si>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</si>
  <si>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</si>
  <si>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</si>
  <si>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</si>
  <si>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</si>
  <si>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</si>
  <si>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</si>
  <si>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</si>
  <si>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</si>
  <si>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</si>
  <si>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</si>
  <si>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</si>
  <si>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</si>
  <si>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</si>
  <si>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</si>
  <si>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</si>
  <si>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</si>
  <si>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</si>
  <si>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</si>
  <si>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</si>
  <si>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</si>
  <si>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</si>
  <si>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</si>
  <si>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</si>
  <si>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</si>
  <si>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</si>
  <si>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</si>
  <si>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</si>
  <si>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</si>
  <si>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</si>
  <si>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</si>
  <si>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</si>
  <si>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</si>
  <si>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</si>
  <si>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</si>
  <si>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</si>
  <si>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</si>
  <si>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</si>
  <si>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</si>
  <si>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</si>
  <si>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</si>
  <si>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</si>
  <si>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</si>
  <si>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</si>
  <si>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</si>
  <si>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</si>
  <si>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</si>
  <si>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</si>
  <si>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</si>
  <si>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</si>
  <si>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</si>
  <si>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</si>
  <si>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</si>
  <si>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</si>
  <si>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</si>
  <si>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</si>
  <si>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</si>
  <si>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</si>
  <si>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</si>
  <si>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</si>
  <si>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</si>
  <si>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</si>
  <si>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</si>
  <si>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</si>
  <si>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</si>
  <si>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</si>
  <si>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</si>
  <si>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</si>
  <si>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</si>
  <si>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</si>
  <si>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</si>
  <si>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</si>
  <si>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</si>
  <si>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</si>
  <si>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</si>
  <si>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</si>
  <si>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</si>
  <si>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</si>
  <si>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</si>
  <si>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</si>
  <si>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</si>
  <si>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</si>
  <si>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</si>
  <si>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</si>
  <si>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</si>
  <si>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</si>
  <si>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</si>
  <si>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</si>
  <si>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</si>
  <si>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</si>
  <si>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</si>
  <si>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</si>
  <si>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</si>
  <si>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</si>
  <si>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</si>
  <si>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</si>
  <si>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</si>
  <si>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</si>
  <si>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</si>
  <si>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</si>
  <si>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</si>
  <si>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</si>
  <si>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</si>
  <si>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</si>
  <si>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</si>
  <si>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</si>
  <si>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</si>
  <si>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</si>
  <si>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</si>
  <si>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</si>
  <si>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</si>
  <si>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</si>
  <si>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</si>
  <si>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</si>
  <si>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</si>
  <si>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</si>
  <si>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</si>
  <si>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</si>
  <si>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</si>
  <si>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</si>
  <si>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</si>
  <si>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</si>
  <si>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</si>
  <si>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</si>
  <si>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</si>
  <si>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</si>
  <si>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</si>
  <si>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</si>
  <si>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</si>
  <si>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</si>
  <si>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</si>
  <si>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</si>
  <si>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</si>
  <si>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</si>
  <si>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</si>
  <si>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</si>
  <si>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</si>
  <si>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</si>
  <si>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</si>
  <si>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</si>
  <si>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</si>
  <si>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</si>
  <si>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</si>
  <si>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</si>
  <si>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</si>
  <si>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</si>
  <si>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</si>
  <si>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</si>
  <si>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</si>
  <si>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</si>
  <si>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</si>
  <si>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</si>
  <si>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</si>
  <si>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</si>
  <si>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</si>
  <si>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</si>
  <si>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</si>
  <si>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</si>
  <si>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</si>
  <si>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</si>
  <si>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</si>
  <si>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</si>
  <si>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</si>
  <si>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</si>
  <si>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</si>
  <si>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</si>
  <si>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</si>
  <si>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</si>
  <si>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</si>
  <si>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</si>
  <si>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</si>
  <si>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</si>
  <si>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</si>
  <si>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</si>
  <si>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</si>
  <si>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</si>
  <si>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</si>
  <si>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</si>
  <si>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</si>
  <si>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</si>
  <si>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</si>
  <si>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</si>
  <si>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</si>
  <si>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</si>
  <si>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</si>
  <si>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</si>
  <si>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</si>
  <si>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</si>
  <si>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</si>
  <si>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</si>
  <si>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</si>
  <si>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</si>
  <si>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</si>
  <si>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</si>
  <si>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</si>
  <si>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</si>
  <si>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</si>
  <si>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</si>
  <si>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</si>
  <si>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</si>
  <si>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</si>
  <si>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</si>
  <si>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</si>
  <si>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</si>
  <si>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</si>
  <si>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</si>
  <si>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</si>
  <si>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</si>
  <si>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</si>
  <si>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</si>
  <si>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</si>
  <si>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</si>
  <si>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</si>
  <si>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</si>
  <si>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</si>
  <si>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</si>
  <si>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</si>
  <si>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</si>
  <si>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</si>
  <si>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</si>
  <si>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</si>
  <si>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</si>
  <si>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</si>
  <si>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</si>
  <si>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</si>
  <si>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</si>
  <si>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</si>
  <si>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</si>
  <si>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</si>
  <si>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</si>
  <si>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</si>
  <si>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</si>
  <si>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</si>
  <si>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</si>
  <si>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</si>
  <si>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</si>
  <si>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</si>
  <si>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</si>
  <si>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</si>
  <si>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</si>
  <si>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</si>
  <si>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</si>
  <si>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</si>
  <si>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</si>
  <si>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</si>
  <si>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</si>
  <si>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</si>
  <si>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</si>
  <si>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</si>
  <si>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</si>
  <si>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</si>
  <si>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</si>
  <si>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</si>
  <si>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</si>
  <si>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</si>
  <si>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</si>
  <si>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</si>
  <si>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</si>
  <si>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</si>
  <si>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</si>
  <si>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</si>
  <si>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</si>
  <si>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</si>
  <si>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</si>
  <si>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</si>
  <si>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</si>
  <si>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</si>
  <si>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</si>
  <si>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</si>
  <si>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</si>
  <si>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</si>
  <si>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</si>
  <si>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</si>
  <si>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</si>
  <si>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</si>
  <si>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</si>
  <si>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</si>
  <si>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</si>
  <si>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</si>
  <si>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</si>
  <si>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</si>
  <si>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</si>
  <si>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</si>
  <si>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</si>
  <si>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</si>
  <si>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</si>
  <si>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</si>
  <si>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</si>
  <si>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</si>
  <si>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</si>
  <si>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</si>
  <si>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</si>
  <si>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</si>
  <si>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</si>
  <si>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</si>
  <si>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</si>
  <si>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</si>
  <si>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</si>
  <si>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</si>
  <si>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</si>
  <si>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</si>
  <si>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</si>
  <si>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</si>
  <si>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</si>
  <si>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</si>
  <si>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</si>
  <si>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</si>
  <si>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</si>
  <si>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</si>
  <si>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</si>
  <si>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</si>
  <si>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</si>
  <si>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</si>
  <si>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</si>
  <si>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</si>
  <si>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</si>
  <si>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</si>
  <si>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</si>
  <si>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</si>
  <si>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</si>
  <si>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</si>
  <si>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</si>
  <si>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</si>
  <si>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</si>
  <si>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</si>
  <si>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</si>
  <si>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</si>
  <si>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</si>
  <si>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</si>
  <si>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</si>
  <si>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</si>
  <si>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</si>
  <si>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</si>
  <si>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</si>
  <si>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</si>
  <si>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</si>
  <si>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</si>
  <si>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</si>
  <si>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</si>
  <si>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</si>
  <si>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</si>
  <si>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</si>
  <si>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</si>
  <si>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</si>
  <si>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</si>
  <si>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</si>
  <si>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</si>
  <si>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</si>
  <si>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</si>
  <si>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</si>
  <si>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</si>
  <si>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</si>
  <si>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</si>
  <si>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</si>
  <si>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</si>
  <si>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</si>
  <si>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</si>
  <si>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</si>
  <si>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</si>
  <si>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</si>
  <si>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</si>
  <si>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</si>
  <si>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</si>
  <si>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</si>
  <si>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</si>
  <si>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</si>
  <si>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</si>
  <si>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</si>
  <si>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</si>
  <si>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</si>
  <si>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</si>
  <si>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</si>
  <si>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</si>
  <si>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</si>
  <si>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</si>
  <si>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</si>
  <si>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</si>
  <si>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</si>
  <si>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</si>
  <si>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</si>
  <si>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</si>
  <si>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</si>
  <si>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</si>
  <si>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</si>
  <si>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</si>
  <si>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</si>
  <si>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</si>
  <si>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</si>
  <si>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</si>
  <si>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</si>
  <si>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</si>
  <si>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</si>
  <si>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</si>
  <si>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</si>
  <si>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</si>
  <si>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</si>
  <si>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</si>
  <si>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</si>
  <si>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</si>
  <si>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</si>
  <si>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</si>
  <si>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</si>
  <si>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</si>
  <si>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</si>
  <si>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</si>
  <si>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</si>
  <si>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</si>
  <si>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</si>
  <si>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</si>
  <si>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</si>
  <si>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</si>
  <si>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</si>
  <si>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</si>
  <si>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</si>
  <si>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</si>
  <si>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</si>
  <si>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</si>
  <si>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</si>
  <si>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</si>
  <si>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</si>
  <si>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</si>
  <si>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</si>
  <si>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</si>
  <si>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</si>
  <si>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</si>
  <si>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</si>
  <si>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</si>
  <si>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</si>
  <si>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</si>
  <si>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</si>
  <si>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</si>
  <si>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</si>
  <si>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</si>
  <si>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</si>
  <si>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</si>
  <si>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</si>
  <si>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</si>
  <si>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</si>
  <si>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</si>
  <si>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</si>
  <si>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</si>
  <si>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</si>
  <si>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</si>
  <si>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</si>
  <si>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</si>
  <si>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</si>
  <si>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</si>
  <si>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</si>
  <si>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</si>
  <si>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</si>
  <si>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</si>
  <si>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</si>
  <si>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</si>
  <si>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</si>
  <si>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</si>
  <si>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</si>
  <si>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</si>
  <si>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</si>
  <si>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</si>
  <si>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</si>
  <si>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</si>
  <si>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</si>
  <si>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</si>
  <si>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</si>
  <si>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</si>
  <si>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</si>
  <si>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</si>
  <si>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</si>
  <si>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</si>
  <si>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</si>
  <si>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</si>
  <si>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</si>
  <si>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</si>
  <si>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</si>
  <si>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</si>
  <si>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</si>
  <si>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</si>
  <si>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</si>
  <si>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</si>
  <si>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</si>
  <si>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</si>
  <si>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</si>
  <si>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</si>
  <si>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</si>
  <si>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</si>
  <si>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</si>
  <si>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</si>
  <si>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</si>
  <si>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</si>
  <si>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</si>
  <si>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</si>
  <si>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</si>
  <si>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</si>
  <si>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</si>
  <si>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</si>
  <si>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</si>
  <si>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</si>
  <si>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</si>
  <si>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</si>
  <si>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</si>
  <si>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</si>
  <si>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</si>
  <si>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</si>
  <si>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</si>
  <si>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</si>
  <si>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</si>
  <si>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</si>
  <si>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</si>
  <si>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</si>
  <si>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</si>
  <si>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</si>
  <si>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</si>
  <si>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</si>
  <si>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</si>
  <si>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</si>
  <si>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</si>
  <si>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</si>
  <si>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</si>
  <si>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</si>
  <si>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</si>
  <si>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</si>
  <si>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</si>
  <si>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</si>
  <si>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</si>
  <si>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</si>
  <si>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</si>
  <si>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</si>
  <si>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</si>
  <si>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</si>
  <si>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</si>
  <si>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</si>
  <si>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</si>
  <si>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</si>
  <si>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</si>
  <si>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</si>
  <si>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</si>
  <si>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</si>
  <si>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</si>
  <si>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</si>
  <si>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</si>
  <si>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</si>
  <si>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</si>
  <si>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</si>
  <si>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</si>
  <si>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</si>
  <si>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</si>
  <si>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</si>
  <si>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</si>
  <si>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</si>
  <si>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</si>
  <si>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</si>
  <si>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</si>
  <si>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</si>
  <si>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</si>
  <si>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</si>
  <si>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</si>
  <si>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</si>
  <si>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</si>
  <si>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</si>
  <si>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</si>
  <si>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</si>
  <si>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</si>
  <si>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</si>
  <si>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</si>
  <si>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</si>
  <si>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</si>
  <si>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</si>
  <si>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</si>
  <si>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</si>
  <si>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</si>
  <si>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</si>
  <si>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</si>
  <si>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</si>
  <si>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</si>
  <si>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</si>
  <si>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</si>
  <si>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</si>
  <si>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</si>
  <si>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</si>
  <si>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</si>
  <si>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</si>
  <si>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</si>
  <si>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</si>
  <si>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</si>
  <si>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</si>
  <si>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</si>
  <si>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</si>
  <si>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</si>
  <si>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</si>
  <si>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</si>
  <si>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</si>
  <si>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</si>
  <si>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</si>
  <si>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</si>
  <si>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</si>
  <si>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</si>
  <si>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</si>
  <si>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</si>
  <si>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</si>
  <si>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</si>
  <si>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</si>
  <si>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</si>
  <si>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</si>
  <si>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</si>
  <si>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</si>
  <si>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</si>
  <si>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</si>
  <si>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</si>
  <si>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</si>
  <si>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</si>
  <si>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</si>
  <si>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</si>
  <si>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</si>
  <si>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</si>
  <si>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</si>
  <si>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</si>
  <si>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</si>
  <si>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</si>
  <si>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</si>
  <si>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</si>
  <si>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</si>
  <si>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</si>
  <si>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</si>
  <si>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</si>
  <si>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</si>
  <si>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</si>
  <si>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</si>
  <si>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</si>
  <si>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</si>
  <si>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</si>
  <si>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</si>
  <si>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</si>
  <si>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</si>
  <si>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</si>
  <si>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</si>
  <si>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</si>
  <si>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</si>
  <si>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</si>
  <si>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</si>
  <si>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</si>
  <si>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</si>
  <si>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</si>
  <si>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</si>
  <si>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</si>
  <si>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</si>
  <si>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</si>
  <si>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</si>
  <si>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</si>
  <si>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</si>
  <si>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</si>
  <si>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</si>
  <si>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</si>
  <si>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</si>
  <si>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</si>
  <si>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</si>
  <si>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</si>
  <si>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</si>
  <si>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</si>
  <si>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</si>
  <si>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</si>
  <si>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</si>
  <si>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</si>
  <si>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</si>
  <si>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</si>
  <si>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</si>
  <si>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</si>
  <si>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</si>
  <si>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</si>
  <si>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</si>
  <si>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</si>
  <si>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</si>
  <si>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</si>
  <si>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</si>
  <si>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</si>
  <si>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</si>
  <si>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</si>
  <si>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</si>
  <si>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</si>
  <si>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</si>
  <si>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</si>
  <si>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</si>
  <si>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</si>
  <si>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</si>
  <si>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</si>
  <si>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</si>
  <si>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</si>
  <si>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</si>
  <si>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</si>
  <si>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</si>
  <si>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</si>
  <si>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</si>
  <si>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</si>
  <si>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</si>
  <si>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</si>
  <si>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</si>
  <si>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</si>
  <si>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</si>
  <si>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</si>
  <si>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</si>
  <si>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</si>
  <si>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</si>
  <si>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</si>
  <si>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</si>
  <si>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</si>
  <si>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</si>
  <si>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</si>
  <si>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</si>
  <si>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</si>
  <si>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</si>
  <si>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</si>
  <si>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</si>
  <si>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</si>
  <si>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</si>
  <si>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</si>
  <si>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</si>
  <si>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</si>
  <si>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</si>
  <si>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</si>
  <si>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</si>
  <si>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</si>
  <si>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</si>
  <si>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</si>
  <si>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</si>
  <si>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</si>
  <si>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</si>
  <si>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</si>
  <si>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</si>
  <si>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</si>
  <si>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</si>
  <si>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</si>
  <si>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</si>
  <si>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</si>
  <si>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</si>
  <si>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</si>
  <si>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</si>
  <si>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</si>
  <si>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</si>
  <si>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</si>
  <si>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</si>
  <si>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</si>
  <si>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</si>
  <si>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</si>
  <si>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</si>
  <si>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</si>
  <si>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</si>
  <si>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</si>
  <si>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</si>
  <si>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</si>
  <si>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</si>
  <si>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</si>
  <si>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</si>
  <si>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</si>
  <si>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</si>
  <si>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</si>
  <si>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</si>
  <si>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</si>
  <si>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</si>
  <si>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</si>
  <si>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</si>
  <si>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</si>
  <si>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</si>
  <si>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</si>
  <si>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</si>
  <si>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</si>
  <si>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</si>
  <si>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</si>
  <si>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</si>
  <si>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</si>
  <si>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</si>
  <si>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</si>
  <si>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</si>
  <si>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</si>
  <si>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</si>
  <si>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</si>
  <si>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</si>
  <si>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</si>
  <si>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</si>
  <si>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</si>
  <si>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</si>
  <si>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</si>
  <si>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</si>
  <si>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</si>
  <si>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</si>
  <si>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</si>
  <si>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</si>
  <si>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</si>
  <si>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</si>
  <si>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</si>
  <si>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</si>
  <si>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</si>
  <si>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</si>
  <si>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</si>
  <si>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</si>
  <si>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</si>
  <si>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</si>
  <si>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</si>
  <si>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</si>
  <si>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</si>
  <si>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</si>
  <si>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</si>
  <si>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</si>
  <si>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</si>
  <si>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</si>
  <si>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</si>
  <si>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</si>
  <si>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</si>
  <si>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</si>
  <si>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</si>
  <si>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</si>
  <si>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</si>
  <si>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</si>
  <si>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</si>
  <si>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</si>
  <si>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</si>
  <si>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</si>
  <si>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</si>
  <si>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</si>
  <si>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</si>
  <si>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</si>
  <si>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</si>
  <si>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</si>
  <si>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</si>
  <si>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</si>
  <si>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</si>
  <si>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</si>
  <si>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</si>
  <si>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</si>
  <si>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</si>
  <si>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</si>
  <si>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</si>
  <si>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</si>
  <si>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</si>
  <si>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</si>
  <si>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</si>
  <si>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</si>
  <si>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</si>
  <si>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</si>
  <si>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</si>
  <si>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</si>
  <si>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</si>
  <si>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</si>
  <si>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</si>
  <si>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</si>
  <si>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</si>
  <si>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</si>
  <si>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</si>
  <si>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</si>
  <si>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</si>
  <si>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</si>
  <si>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</si>
  <si>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</si>
  <si>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</si>
  <si>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</si>
  <si>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</si>
  <si>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</si>
  <si>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</si>
  <si>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</si>
  <si>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</si>
  <si>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</si>
  <si>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</si>
  <si>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</si>
  <si>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</si>
  <si>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</si>
  <si>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</si>
  <si>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</si>
  <si>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</si>
  <si>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</si>
  <si>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</si>
  <si>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</si>
  <si>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</si>
  <si>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</si>
  <si>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</si>
  <si>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</si>
  <si>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</si>
  <si>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</si>
  <si>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</si>
  <si>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</si>
  <si>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</si>
  <si>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</si>
  <si>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</si>
  <si>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</si>
  <si>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</si>
  <si>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</si>
  <si>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</si>
  <si>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</si>
  <si>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</si>
  <si>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</si>
  <si>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</si>
  <si>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</si>
  <si>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</si>
  <si>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</si>
  <si>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</si>
  <si>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</si>
  <si>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</si>
  <si>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</si>
  <si>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</si>
  <si>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</si>
  <si>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</si>
  <si>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</si>
  <si>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</si>
  <si>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</si>
  <si>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</si>
  <si>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</si>
  <si>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</si>
  <si>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</si>
  <si>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</si>
  <si>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</si>
  <si>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</si>
  <si>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</si>
  <si>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</si>
  <si>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</si>
  <si>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</si>
  <si>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</si>
  <si>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</si>
  <si>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</si>
  <si>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</si>
  <si>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</si>
  <si>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</si>
  <si>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</si>
  <si>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</si>
  <si>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</si>
  <si>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</si>
  <si>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</si>
  <si>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</si>
  <si>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</si>
  <si>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</si>
  <si>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</si>
  <si>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</si>
  <si>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</si>
  <si>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</si>
  <si>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</si>
  <si>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</si>
  <si>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</si>
  <si>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</si>
  <si>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</si>
  <si>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</si>
  <si>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</si>
  <si>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</si>
  <si>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</si>
  <si>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</si>
  <si>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</si>
  <si>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</si>
  <si>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</si>
  <si>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</si>
  <si>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</si>
  <si>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</si>
  <si>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</si>
  <si>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</si>
  <si>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</si>
  <si>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</si>
  <si>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</si>
  <si>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</si>
  <si>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</si>
  <si>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</si>
  <si>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</si>
  <si>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</si>
  <si>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</si>
  <si>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</si>
  <si>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</si>
  <si>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</si>
  <si>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</si>
  <si>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</si>
  <si>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</si>
  <si>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</si>
  <si>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</si>
  <si>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</si>
  <si>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</si>
  <si>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</si>
  <si>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</si>
  <si>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</si>
  <si>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</si>
  <si>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</si>
  <si>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</si>
  <si>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</si>
  <si>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</si>
  <si>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</si>
  <si>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</si>
  <si>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</si>
  <si>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</si>
  <si>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</si>
  <si>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</si>
  <si>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</si>
  <si>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</si>
  <si>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</si>
  <si>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</si>
  <si>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</si>
  <si>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</si>
  <si>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</si>
  <si>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</si>
  <si>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</si>
  <si>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</si>
  <si>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</si>
  <si>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</si>
  <si>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</si>
  <si>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</si>
  <si>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</si>
  <si>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</si>
  <si>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</si>
  <si>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</si>
  <si>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</si>
  <si>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</si>
  <si>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</si>
  <si>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</si>
  <si>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</si>
  <si>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</si>
  <si>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</si>
  <si>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</si>
  <si>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</si>
  <si>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</si>
  <si>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</si>
  <si>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</si>
  <si>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</si>
  <si>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</si>
  <si>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</si>
  <si>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</si>
  <si>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</si>
  <si>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</si>
  <si>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</si>
  <si>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</si>
  <si>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</si>
  <si>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</si>
  <si>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</si>
  <si>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</si>
  <si>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</si>
  <si>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</si>
  <si>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</si>
  <si>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</si>
  <si>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</si>
  <si>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</si>
  <si>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</si>
  <si>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</si>
  <si>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</si>
  <si>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</si>
  <si>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</si>
  <si>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</si>
  <si>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</si>
  <si>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</si>
  <si>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</si>
  <si>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</si>
  <si>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</si>
  <si>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</si>
  <si>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</si>
  <si>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</si>
  <si>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</si>
  <si>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</si>
  <si>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</si>
  <si>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</si>
  <si>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</si>
  <si>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</si>
  <si>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</si>
  <si>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</si>
  <si>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</si>
  <si>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</si>
  <si>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</si>
  <si>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</si>
  <si>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</si>
  <si>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</si>
  <si>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</si>
  <si>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</si>
  <si>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</si>
  <si>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</si>
  <si>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</si>
  <si>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</si>
  <si>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</si>
  <si>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</si>
  <si>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</si>
  <si>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</si>
  <si>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</si>
  <si>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</si>
  <si>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</si>
  <si>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</si>
  <si>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</si>
  <si>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</si>
  <si>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</si>
  <si>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</si>
  <si>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</si>
  <si>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</si>
  <si>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</si>
  <si>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</si>
  <si>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</si>
  <si>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</si>
  <si>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</si>
  <si>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</si>
  <si>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</si>
  <si>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</si>
  <si>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</si>
  <si>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</si>
  <si>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</si>
  <si>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</si>
  <si>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</si>
  <si>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</si>
  <si>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</si>
  <si>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</si>
  <si>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</si>
  <si>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</si>
  <si>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</si>
  <si>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</si>
  <si>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</si>
  <si>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</si>
  <si>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</si>
  <si>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</si>
  <si>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</si>
  <si>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</si>
  <si>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</si>
  <si>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</si>
  <si>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</si>
  <si>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</si>
  <si>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</si>
  <si>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</si>
  <si>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</si>
  <si>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</si>
  <si>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</si>
  <si>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</si>
  <si>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</si>
  <si>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</si>
  <si>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</si>
  <si>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</si>
  <si>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</si>
  <si>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</si>
  <si>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</si>
  <si>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</si>
  <si>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</si>
  <si>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</si>
  <si>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</si>
  <si>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</si>
  <si>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</si>
  <si>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</si>
  <si>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</si>
  <si>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</si>
  <si>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</si>
  <si>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</si>
  <si>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</si>
  <si>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</si>
  <si>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</si>
  <si>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</si>
  <si>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</si>
  <si>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</si>
  <si>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</si>
  <si>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</si>
  <si>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</si>
  <si>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</si>
  <si>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</si>
  <si>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</si>
  <si>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</si>
  <si>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</si>
  <si>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</si>
  <si>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</si>
  <si>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</si>
  <si>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</si>
  <si>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</si>
  <si>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</si>
  <si>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</si>
  <si>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</si>
  <si>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</si>
  <si>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</si>
  <si>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</si>
  <si>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</si>
  <si>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</si>
  <si>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</si>
  <si>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</si>
  <si>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</si>
  <si>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</si>
  <si>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</si>
  <si>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</si>
  <si>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</si>
  <si>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</si>
  <si>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</si>
  <si>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</si>
  <si>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</si>
  <si>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</si>
  <si>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</si>
  <si>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</si>
  <si>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</si>
  <si>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</si>
  <si>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</si>
  <si>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</si>
  <si>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</si>
  <si>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</si>
  <si>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</si>
  <si>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</si>
  <si>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</si>
  <si>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</si>
  <si>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</si>
  <si>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</si>
  <si>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</si>
  <si>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</si>
  <si>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</si>
  <si>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</si>
  <si>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</si>
  <si>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</si>
  <si>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</si>
  <si>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</si>
  <si>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</si>
  <si>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</si>
  <si>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</si>
  <si>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</si>
  <si>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</si>
  <si>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</si>
  <si>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</si>
  <si>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</si>
  <si>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</si>
  <si>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</si>
  <si>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</si>
  <si>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</si>
  <si>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</si>
  <si>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</si>
  <si>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</si>
  <si>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</si>
  <si>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</si>
  <si>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</si>
  <si>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</si>
  <si>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</si>
  <si>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</si>
  <si>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</si>
  <si>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</si>
  <si>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</si>
  <si>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</si>
  <si>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</si>
  <si>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</si>
  <si>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</si>
  <si>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</si>
  <si>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</si>
  <si>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</si>
  <si>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</si>
  <si>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</si>
  <si>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</si>
  <si>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</si>
  <si>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</si>
  <si>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</si>
  <si>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</si>
  <si>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</si>
  <si>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</si>
  <si>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</si>
  <si>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</si>
  <si>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</si>
  <si>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</si>
  <si>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</si>
  <si>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</si>
  <si>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</si>
  <si>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</si>
  <si>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</si>
  <si>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</si>
  <si>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</si>
  <si>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</si>
  <si>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</si>
  <si>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</si>
  <si>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</si>
  <si>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</si>
  <si>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</si>
  <si>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</si>
  <si>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</si>
  <si>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</si>
  <si>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</si>
  <si>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</si>
  <si>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</si>
  <si>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</si>
  <si>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</si>
  <si>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</si>
  <si>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</si>
  <si>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</si>
  <si>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</si>
  <si>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</si>
  <si>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</si>
  <si>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</si>
  <si>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</si>
  <si>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</si>
  <si>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</si>
  <si>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</si>
  <si>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</si>
  <si>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</si>
  <si>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</si>
  <si>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</si>
  <si>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</si>
  <si>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</si>
  <si>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</si>
  <si>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</si>
  <si>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</si>
  <si>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</si>
  <si>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</si>
  <si>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</si>
  <si>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</si>
  <si>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</si>
  <si>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</si>
  <si>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</si>
  <si>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</si>
  <si>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</si>
  <si>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</si>
  <si>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</si>
  <si>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</si>
  <si>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</si>
  <si>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</si>
  <si>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</si>
  <si>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</si>
  <si>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</si>
  <si>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</si>
  <si>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</si>
  <si>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</si>
  <si>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</si>
  <si>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</si>
  <si>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</si>
  <si>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</si>
  <si>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</si>
  <si>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</si>
  <si>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</si>
  <si>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</si>
  <si>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</si>
  <si>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</si>
  <si>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</si>
  <si>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</si>
  <si>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</si>
  <si>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</si>
  <si>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</si>
  <si>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</si>
  <si>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</si>
  <si>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</si>
  <si>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</si>
  <si>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</si>
  <si>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</si>
  <si>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</si>
  <si>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</si>
  <si>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</si>
  <si>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</si>
  <si>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</si>
  <si>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</si>
  <si>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</si>
  <si>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</si>
  <si>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</si>
  <si>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</si>
  <si>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</si>
  <si>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</si>
  <si>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</si>
  <si>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</si>
  <si>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</si>
  <si>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</si>
  <si>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</si>
  <si>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</si>
  <si>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</si>
  <si>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</si>
  <si>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</si>
  <si>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</si>
  <si>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</si>
  <si>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</si>
  <si>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</si>
  <si>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</si>
  <si>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</si>
  <si>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</si>
  <si>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</si>
  <si>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</si>
  <si>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</si>
  <si>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</si>
  <si>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</si>
  <si>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</si>
  <si>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</si>
  <si>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</si>
  <si>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</si>
  <si>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</si>
  <si>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</si>
  <si>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</si>
  <si>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</si>
  <si>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</si>
  <si>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</si>
  <si>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</si>
  <si>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</si>
  <si>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</si>
  <si>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</si>
  <si>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</si>
  <si>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</si>
  <si>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</si>
  <si>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</si>
  <si>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</si>
  <si>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</si>
  <si>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</si>
  <si>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</si>
  <si>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</si>
  <si>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</si>
  <si>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</si>
  <si>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</si>
  <si>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</si>
  <si>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</si>
  <si>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</si>
  <si>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</si>
  <si>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</si>
  <si>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</si>
  <si>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</si>
  <si>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</si>
  <si>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</si>
  <si>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</si>
  <si>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</si>
  <si>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</si>
  <si>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</si>
  <si>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</si>
  <si>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</si>
  <si>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</si>
  <si>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</si>
  <si>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</si>
  <si>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</si>
  <si>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</si>
  <si>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</si>
  <si>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</si>
  <si>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</si>
  <si>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</si>
  <si>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</si>
  <si>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</si>
  <si>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</si>
  <si>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</si>
  <si>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</si>
  <si>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</si>
  <si>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</si>
  <si>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</si>
  <si>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</si>
  <si>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</si>
  <si>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</si>
  <si>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</si>
  <si>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</si>
  <si>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</si>
  <si>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</si>
  <si>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</si>
  <si>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</si>
  <si>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</si>
  <si>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</si>
  <si>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</si>
  <si>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</si>
  <si>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</si>
  <si>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</si>
  <si>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</si>
  <si>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</si>
  <si>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</si>
  <si>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</si>
  <si>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</si>
  <si>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</si>
  <si>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</si>
  <si>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</si>
  <si>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</si>
  <si>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</si>
  <si>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</si>
  <si>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</si>
  <si>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</si>
  <si>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</si>
  <si>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</si>
  <si>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</si>
  <si>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</si>
  <si>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</si>
  <si>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</si>
  <si>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</si>
  <si>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</si>
  <si>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</si>
  <si>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</si>
  <si>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</si>
  <si>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</si>
  <si>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</si>
  <si>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</si>
  <si>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</si>
  <si>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</si>
  <si>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</si>
  <si>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</si>
  <si>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</si>
  <si>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</si>
  <si>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</si>
  <si>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</si>
  <si>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</si>
  <si>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</si>
  <si>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</si>
  <si>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</si>
  <si>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</si>
  <si>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</si>
  <si>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</si>
  <si>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</si>
  <si>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</si>
  <si>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</si>
  <si>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</si>
  <si>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</si>
  <si>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</si>
  <si>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</si>
  <si>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</si>
  <si>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</si>
  <si>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</si>
  <si>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</si>
  <si>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</si>
  <si>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</si>
  <si>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</si>
  <si>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</si>
  <si>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</si>
  <si>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</si>
  <si>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</si>
  <si>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</si>
  <si>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</si>
  <si>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</si>
  <si>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</si>
  <si>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</si>
  <si>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</si>
  <si>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</si>
  <si>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</si>
  <si>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</si>
  <si>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</si>
  <si>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</si>
  <si>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</si>
  <si>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</si>
  <si>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</si>
  <si>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</si>
  <si>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</si>
  <si>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</si>
  <si>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</si>
  <si>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</si>
  <si>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</si>
  <si>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</si>
  <si>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</si>
  <si>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</si>
  <si>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</si>
  <si>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</si>
  <si>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</si>
  <si>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</si>
  <si>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</si>
  <si>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</si>
  <si>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</si>
  <si>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</si>
  <si>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</si>
  <si>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</si>
  <si>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</si>
  <si>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</si>
  <si>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</si>
  <si>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</si>
  <si>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</si>
  <si>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</si>
  <si>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</si>
  <si>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</si>
  <si>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</si>
  <si>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</si>
  <si>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</si>
  <si>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</si>
  <si>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</si>
  <si>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</si>
  <si>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</si>
  <si>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</si>
  <si>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</si>
  <si>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</si>
  <si>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</si>
  <si>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</si>
  <si>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</si>
  <si>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</si>
  <si>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</si>
  <si>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</si>
  <si>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</si>
  <si>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</si>
  <si>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</si>
  <si>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</si>
  <si>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</si>
  <si>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</si>
  <si>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</si>
  <si>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</si>
  <si>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</si>
  <si>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</si>
  <si>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</si>
  <si>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</si>
  <si>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</si>
  <si>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</si>
  <si>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</si>
  <si>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</si>
  <si>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</si>
  <si>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</si>
  <si>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</si>
  <si>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</si>
  <si>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</si>
  <si>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</si>
  <si>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</si>
  <si>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</si>
  <si>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</si>
  <si>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</si>
  <si>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</si>
  <si>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</si>
  <si>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</si>
  <si>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</si>
  <si>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</si>
  <si>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</si>
  <si>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</si>
  <si>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</si>
  <si>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</si>
  <si>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</si>
  <si>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</si>
  <si>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</si>
  <si>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</si>
  <si>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</si>
  <si>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</si>
  <si>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</si>
  <si>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</si>
  <si>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</si>
  <si>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</si>
  <si>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</si>
  <si>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</si>
  <si>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</si>
  <si>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</si>
  <si>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</si>
  <si>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</si>
  <si>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</si>
  <si>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</si>
  <si>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</si>
  <si>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</si>
  <si>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</si>
  <si>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</si>
  <si>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</si>
  <si>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</si>
  <si>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</si>
  <si>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</si>
  <si>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</si>
  <si>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</si>
  <si>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</si>
  <si>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</si>
  <si>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</si>
  <si>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</si>
  <si>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</si>
  <si>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</si>
  <si>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</si>
  <si>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</si>
  <si>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</si>
  <si>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</si>
  <si>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</si>
  <si>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</si>
  <si>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</si>
  <si>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</si>
  <si>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</si>
  <si>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</si>
  <si>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</si>
  <si>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</si>
  <si>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</si>
  <si>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</si>
  <si>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</si>
  <si>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</si>
  <si>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</si>
  <si>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</si>
  <si>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</si>
  <si>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</si>
  <si>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</si>
  <si>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</si>
  <si>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</si>
  <si>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</si>
  <si>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</si>
  <si>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</si>
  <si>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</si>
  <si>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</si>
  <si>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</si>
  <si>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</si>
  <si>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</si>
  <si>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</si>
  <si>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</si>
  <si>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</si>
  <si>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</si>
  <si>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</si>
  <si>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</si>
  <si>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</si>
  <si>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</si>
  <si>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</si>
  <si>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</si>
  <si>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</si>
  <si>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</si>
  <si>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</si>
  <si>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</si>
  <si>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</si>
  <si>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</si>
  <si>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</si>
  <si>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</si>
  <si>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</si>
  <si>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</si>
  <si>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</si>
  <si>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</si>
  <si>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</si>
  <si>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</si>
  <si>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</si>
  <si>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</si>
  <si>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</si>
  <si>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</si>
  <si>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</si>
  <si>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</si>
  <si>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</si>
  <si>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</si>
  <si>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</si>
  <si>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</si>
  <si>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</si>
  <si>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</si>
  <si>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</si>
  <si>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</si>
  <si>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</si>
  <si>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</si>
  <si>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</si>
  <si>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</si>
  <si>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</si>
  <si>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</si>
  <si>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</si>
  <si>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</si>
  <si>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</si>
  <si>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</si>
  <si>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</si>
  <si>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</si>
  <si>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</si>
  <si>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</si>
  <si>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</si>
  <si>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</si>
  <si>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</si>
  <si>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</si>
  <si>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</si>
  <si>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</si>
  <si>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</si>
  <si>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</si>
  <si>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</si>
  <si>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</si>
  <si>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</si>
  <si>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</si>
  <si>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</si>
  <si>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</si>
  <si>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</si>
  <si>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</si>
  <si>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</si>
  <si>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</si>
  <si>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</si>
  <si>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</si>
  <si>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</si>
  <si>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</si>
  <si>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</si>
  <si>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</si>
  <si>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</si>
  <si>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</si>
  <si>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</si>
  <si>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</si>
  <si>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</si>
  <si>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</si>
  <si>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</si>
  <si>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</si>
  <si>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</si>
  <si>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</si>
  <si>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</si>
  <si>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</si>
  <si>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</si>
  <si>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</si>
  <si>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</si>
  <si>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</si>
  <si>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</si>
  <si>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</si>
  <si>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</si>
  <si>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</si>
  <si>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</si>
  <si>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</si>
  <si>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</si>
  <si>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</si>
  <si>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</si>
  <si>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</si>
  <si>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</si>
  <si>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</si>
  <si>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</si>
  <si>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</si>
  <si>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</si>
  <si>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</si>
  <si>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</si>
  <si>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</si>
  <si>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</si>
  <si>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</si>
  <si>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</si>
  <si>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</si>
  <si>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</si>
  <si>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</si>
  <si>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</si>
  <si>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</si>
  <si>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</si>
  <si>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</si>
  <si>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</si>
  <si>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</si>
  <si>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</si>
  <si>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</si>
  <si>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</si>
  <si>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</si>
  <si>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</si>
  <si>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</si>
  <si>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</si>
  <si>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</si>
  <si>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</si>
  <si>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</si>
  <si>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</si>
  <si>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</si>
  <si>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</si>
  <si>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</si>
  <si>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</si>
  <si>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</si>
  <si>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</si>
  <si>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</si>
  <si>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</si>
  <si>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</si>
  <si>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</si>
  <si>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</si>
  <si>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</si>
  <si>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</si>
  <si>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</si>
  <si>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</si>
  <si>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</si>
  <si>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</si>
  <si>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</si>
  <si>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</si>
  <si>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</si>
  <si>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</si>
  <si>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</si>
  <si>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</si>
  <si>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</si>
  <si>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</si>
  <si>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</si>
  <si>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</si>
  <si>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</si>
  <si>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</si>
  <si>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</si>
  <si>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</si>
  <si>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</si>
  <si>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</si>
  <si>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</si>
  <si>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</si>
  <si>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</si>
  <si>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</si>
  <si>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</si>
  <si>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</si>
  <si>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</si>
  <si>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</si>
  <si>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</si>
  <si>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</si>
  <si>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</si>
  <si>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</si>
  <si>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</si>
  <si>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</si>
  <si>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</si>
  <si>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</si>
  <si>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</si>
  <si>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</si>
  <si>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</si>
  <si>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</si>
  <si>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</si>
  <si>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</si>
  <si>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</si>
  <si>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</si>
  <si>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</si>
  <si>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</si>
  <si>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</si>
  <si>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</si>
  <si>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</si>
  <si>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</si>
  <si>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</si>
  <si>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</si>
  <si>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</si>
  <si>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</si>
  <si>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</si>
  <si>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</si>
  <si>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</si>
  <si>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</si>
  <si>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</si>
  <si>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</si>
  <si>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</si>
  <si>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</si>
  <si>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</si>
  <si>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</si>
  <si>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</si>
  <si>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</si>
  <si>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</si>
  <si>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</si>
  <si>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</si>
  <si>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</si>
  <si>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</si>
  <si>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</si>
  <si>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</si>
  <si>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</si>
  <si>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</si>
  <si>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</si>
  <si>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</si>
  <si>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</si>
  <si>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</si>
  <si>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</si>
  <si>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</si>
  <si>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</si>
  <si>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</si>
  <si>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</si>
  <si>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</si>
  <si>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</si>
  <si>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</si>
  <si>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</si>
  <si>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</si>
  <si>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</si>
  <si>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</si>
  <si>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</si>
  <si>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</si>
  <si>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</si>
  <si>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</si>
  <si>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</si>
  <si>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</si>
  <si>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</si>
  <si>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</si>
  <si>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</si>
  <si>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</si>
  <si>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</si>
  <si>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</si>
  <si>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</si>
  <si>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</si>
  <si>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</si>
  <si>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</si>
  <si>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</si>
  <si>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</si>
  <si>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</si>
  <si>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</si>
  <si>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</si>
  <si>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</si>
  <si>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</si>
  <si>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</si>
  <si>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</si>
  <si>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</si>
  <si>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</si>
  <si>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</si>
  <si>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</si>
  <si>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</si>
  <si>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</si>
  <si>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</si>
  <si>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</si>
  <si>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</si>
  <si>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</si>
  <si>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</si>
  <si>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</si>
  <si>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</si>
  <si>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</si>
  <si>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</si>
  <si>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</si>
  <si>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</si>
  <si>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</si>
  <si>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</si>
  <si>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</si>
  <si>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</si>
  <si>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</si>
  <si>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</si>
  <si>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</si>
  <si>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</si>
  <si>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</si>
  <si>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</si>
  <si>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</si>
  <si>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</si>
  <si>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</si>
  <si>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</si>
  <si>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</si>
  <si>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</si>
  <si>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</si>
  <si>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</si>
  <si>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</si>
  <si>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</si>
  <si>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</si>
  <si>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</si>
  <si>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</si>
  <si>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</si>
  <si>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</si>
  <si>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</si>
  <si>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</si>
  <si>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</si>
  <si>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</si>
  <si>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</si>
  <si>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</si>
  <si>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</si>
  <si>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</si>
  <si>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</si>
  <si>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</si>
  <si>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</si>
  <si>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</si>
  <si>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</si>
  <si>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</si>
  <si>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</si>
  <si>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</si>
  <si>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</si>
  <si>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</si>
  <si>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</si>
  <si>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</si>
  <si>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</si>
  <si>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</si>
  <si>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</si>
  <si>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</si>
  <si>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</si>
  <si>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</si>
  <si>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</si>
  <si>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</si>
  <si>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</si>
  <si>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</si>
  <si>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</si>
  <si>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</si>
  <si>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</si>
  <si>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</si>
  <si>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</si>
  <si>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</si>
  <si>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</si>
  <si>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</si>
  <si>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</si>
  <si>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</si>
  <si>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</si>
  <si>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</si>
  <si>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</si>
  <si>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</si>
  <si>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</si>
  <si>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</si>
  <si>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</si>
  <si>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</si>
  <si>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</si>
  <si>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</si>
  <si>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</si>
  <si>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</si>
  <si>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</si>
  <si>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</si>
  <si>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</si>
  <si>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</si>
  <si>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</si>
  <si>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</si>
  <si>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</si>
  <si>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</si>
  <si>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</si>
  <si>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</si>
  <si>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</si>
  <si>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</si>
  <si>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</si>
  <si>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</si>
  <si>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</si>
  <si>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</si>
  <si>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</si>
  <si>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</si>
  <si>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</si>
  <si>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</si>
  <si>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</si>
  <si>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</si>
  <si>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</si>
  <si>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</si>
  <si>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</si>
  <si>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</si>
  <si>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</si>
  <si>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</si>
  <si>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</si>
  <si>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</si>
  <si>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</si>
  <si>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</si>
  <si>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</si>
  <si>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</si>
  <si>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</si>
  <si>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</si>
  <si>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</si>
  <si>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</si>
  <si>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</si>
  <si>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</si>
  <si>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</si>
  <si>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</si>
  <si>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</si>
  <si>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</si>
  <si>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</si>
  <si>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</si>
  <si>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</si>
  <si>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</si>
  <si>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</si>
  <si>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</si>
  <si>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</si>
  <si>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</si>
  <si>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</si>
  <si>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</si>
  <si>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</si>
  <si>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</si>
  <si>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</si>
  <si>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</si>
  <si>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</si>
  <si>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</si>
  <si>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</si>
  <si>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</si>
  <si>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</si>
  <si>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</si>
  <si>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</si>
  <si>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</si>
  <si>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</si>
  <si>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</si>
  <si>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</si>
  <si>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</si>
  <si>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</si>
  <si>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</si>
  <si>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</si>
  <si>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</si>
  <si>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</si>
  <si>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</si>
  <si>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</si>
  <si>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</si>
  <si>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</si>
  <si>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</si>
  <si>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</si>
  <si>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</si>
  <si>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</si>
  <si>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</si>
  <si>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</si>
  <si>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</si>
  <si>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</si>
  <si>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</si>
  <si>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</si>
  <si>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</si>
  <si>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</si>
  <si>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</si>
  <si>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</si>
  <si>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</si>
  <si>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</si>
  <si>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</si>
  <si>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</si>
  <si>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</si>
  <si>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</si>
  <si>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</si>
  <si>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</si>
  <si>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</si>
  <si>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</si>
  <si>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</si>
  <si>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</si>
  <si>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</si>
  <si>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</si>
  <si>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</si>
  <si>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</si>
  <si>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</si>
  <si>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</si>
  <si>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</si>
  <si>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</si>
  <si>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</si>
  <si>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</si>
  <si>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</si>
  <si>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</si>
  <si>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</si>
  <si>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</si>
  <si>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</si>
  <si>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</si>
  <si>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</si>
  <si>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</si>
  <si>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</si>
  <si>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</si>
  <si>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</si>
  <si>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</si>
  <si>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</si>
  <si>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</si>
  <si>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</si>
  <si>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</si>
  <si>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</si>
  <si>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</si>
  <si>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</si>
  <si>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</si>
  <si>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</si>
  <si>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</si>
  <si>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</si>
  <si>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</si>
  <si>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</si>
  <si>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</si>
  <si>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</si>
  <si>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</si>
  <si>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</si>
  <si>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</si>
  <si>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</si>
  <si>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</si>
  <si>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</si>
  <si>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</si>
  <si>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</si>
  <si>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</si>
  <si>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</si>
  <si>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</si>
  <si>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</si>
  <si>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</si>
  <si>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</si>
  <si>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</si>
  <si>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</si>
  <si>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</si>
  <si>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</si>
  <si>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</si>
  <si>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</si>
  <si>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</si>
  <si>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</si>
  <si>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</si>
  <si>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</si>
  <si>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</si>
  <si>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</si>
  <si>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</si>
  <si>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</si>
  <si>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</si>
  <si>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</si>
  <si>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</si>
  <si>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</si>
  <si>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</si>
  <si>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</si>
  <si>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</si>
  <si>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</si>
  <si>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</si>
  <si>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</si>
  <si>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</si>
  <si>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</si>
  <si>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</si>
  <si>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</si>
  <si>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</si>
  <si>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</si>
  <si>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</si>
  <si>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</si>
  <si>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</si>
  <si>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</si>
  <si>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</si>
  <si>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</si>
  <si>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</si>
  <si>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</si>
  <si>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</si>
  <si>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</si>
  <si>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</si>
  <si>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</si>
  <si>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</si>
  <si>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</si>
  <si>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</si>
  <si>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</si>
  <si>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</si>
  <si>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</si>
  <si>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</si>
  <si>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</si>
  <si>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</si>
  <si>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</si>
  <si>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</si>
  <si>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</si>
  <si>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</si>
  <si>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</si>
  <si>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</si>
  <si>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</si>
  <si>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</si>
  <si>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</si>
  <si>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</si>
  <si>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</si>
  <si>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</si>
  <si>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</si>
  <si>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</si>
  <si>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</si>
  <si>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</si>
  <si>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</si>
  <si>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</si>
  <si>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</si>
  <si>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</si>
  <si>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</si>
  <si>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</si>
  <si>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</si>
  <si>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</si>
  <si>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</si>
  <si>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</si>
  <si>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</si>
  <si>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</si>
  <si>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</si>
  <si>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</si>
  <si>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</si>
  <si>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</si>
  <si>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</si>
  <si>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</si>
  <si>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</si>
  <si>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</si>
  <si>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</si>
  <si>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</si>
  <si>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</si>
  <si>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</si>
  <si>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</si>
  <si>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</si>
  <si>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</si>
  <si>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</si>
  <si>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</si>
  <si>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</si>
  <si>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</si>
  <si>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</si>
  <si>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</si>
  <si>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</si>
  <si>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</si>
  <si>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</si>
  <si>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</si>
  <si>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</si>
  <si>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</si>
  <si>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</si>
  <si>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</si>
  <si>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</si>
  <si>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</si>
  <si>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</si>
  <si>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</si>
  <si>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</si>
  <si>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</si>
  <si>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</si>
  <si>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</si>
  <si>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</si>
  <si>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</si>
  <si>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</si>
  <si>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</si>
  <si>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</si>
  <si>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</si>
  <si>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</si>
  <si>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</si>
  <si>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</si>
  <si>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</si>
  <si>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</si>
  <si>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</si>
  <si>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</si>
  <si>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</si>
  <si>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</si>
  <si>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</si>
  <si>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</si>
  <si>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</si>
  <si>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</si>
  <si>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</si>
  <si>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</si>
  <si>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</si>
  <si>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</si>
  <si>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</si>
  <si>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</si>
  <si>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</si>
  <si>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</si>
  <si>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</si>
  <si>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</si>
  <si>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</si>
  <si>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</si>
  <si>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</si>
  <si>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</si>
  <si>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</si>
  <si>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</si>
  <si>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</si>
  <si>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</si>
  <si>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</si>
  <si>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</si>
  <si>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</si>
  <si>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</si>
  <si>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</si>
  <si>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</si>
  <si>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</si>
  <si>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</si>
  <si>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</si>
  <si>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</si>
  <si>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</si>
  <si>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</si>
  <si>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</si>
  <si>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</si>
  <si>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</si>
  <si>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</si>
  <si>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</si>
  <si>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</si>
  <si>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</si>
  <si>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</si>
  <si>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</si>
  <si>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</si>
  <si>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</si>
  <si>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</si>
  <si>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</si>
  <si>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</si>
  <si>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</si>
  <si>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</si>
  <si>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</si>
  <si>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</si>
  <si>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</si>
  <si>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</si>
  <si>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</si>
  <si>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</si>
  <si>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</si>
  <si>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</si>
  <si>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</si>
  <si>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</si>
  <si>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</si>
  <si>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</si>
  <si>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</si>
  <si>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</si>
  <si>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</si>
  <si>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</si>
  <si>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</si>
  <si>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</si>
  <si>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</si>
  <si>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</si>
  <si>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</si>
  <si>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</si>
  <si>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</si>
  <si>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</si>
  <si>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</si>
  <si>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</si>
  <si>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</si>
  <si>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</si>
  <si>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</si>
  <si>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</si>
  <si>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</si>
  <si>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</si>
  <si>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</si>
  <si>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</si>
  <si>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</si>
  <si>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</si>
  <si>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</si>
  <si>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</si>
  <si>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</si>
  <si>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</si>
  <si>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</si>
  <si>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</si>
  <si>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</si>
  <si>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</si>
  <si>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</si>
  <si>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</si>
  <si>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</si>
  <si>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</si>
  <si>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</si>
  <si>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</si>
  <si>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</si>
  <si>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</si>
  <si>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</si>
  <si>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</si>
  <si>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</si>
  <si>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</si>
  <si>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</si>
  <si>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</si>
  <si>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</si>
  <si>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</si>
  <si>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</si>
  <si>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</si>
  <si>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</si>
  <si>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</si>
  <si>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</si>
  <si>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</si>
  <si>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</si>
  <si>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</si>
  <si>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</si>
  <si>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</si>
  <si>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</si>
  <si>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</si>
  <si>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</si>
  <si>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</si>
  <si>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</si>
  <si>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</si>
  <si>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</si>
  <si>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</si>
  <si>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</si>
  <si>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</si>
  <si>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</si>
  <si>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</si>
  <si>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</si>
  <si>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</si>
  <si>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</si>
  <si>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</si>
  <si>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</si>
  <si>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</si>
  <si>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</si>
  <si>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</si>
  <si>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</si>
  <si>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</si>
  <si>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</si>
  <si>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</si>
  <si>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</si>
  <si>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</si>
  <si>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</si>
  <si>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</si>
  <si>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</si>
  <si>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</si>
  <si>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</si>
  <si>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</si>
  <si>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</si>
  <si>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</si>
  <si>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</si>
  <si>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</si>
  <si>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</si>
  <si>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</si>
  <si>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</si>
  <si>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</si>
  <si>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</si>
  <si>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</si>
  <si>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</si>
  <si>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</si>
  <si>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</si>
  <si>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</si>
  <si>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</si>
  <si>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</si>
  <si>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</si>
  <si>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</si>
  <si>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</si>
  <si>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</si>
  <si>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</si>
  <si>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</si>
  <si>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</si>
  <si>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</si>
  <si>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</si>
  <si>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</si>
  <si>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</si>
  <si>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</si>
  <si>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</si>
  <si>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</si>
  <si>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</si>
  <si>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</si>
  <si>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</si>
  <si>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</si>
  <si>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</si>
  <si>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</si>
  <si>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</si>
  <si>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</si>
  <si>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</si>
  <si>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</si>
  <si>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</si>
  <si>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</si>
  <si>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</si>
  <si>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</si>
  <si>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</si>
  <si>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</si>
  <si>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</si>
  <si>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</si>
  <si>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</si>
  <si>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</si>
  <si>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</si>
  <si>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</si>
  <si>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</si>
  <si>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</si>
  <si>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</si>
  <si>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</si>
  <si>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</si>
  <si>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</si>
  <si>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</si>
  <si>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</si>
  <si>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</si>
  <si>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</si>
  <si>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</si>
  <si>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</si>
  <si>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</si>
  <si>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</si>
  <si>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</si>
  <si>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</si>
  <si>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</si>
  <si>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</si>
  <si>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</si>
  <si>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</si>
  <si>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</si>
  <si>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</si>
  <si>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</si>
  <si>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</si>
  <si>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</si>
  <si>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</si>
  <si>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</si>
  <si>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</si>
  <si>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</si>
  <si>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</si>
  <si>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</si>
  <si>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</si>
  <si>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</si>
  <si>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</si>
  <si>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</si>
  <si>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</si>
  <si>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</si>
  <si>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</si>
  <si>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</si>
  <si>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</si>
  <si>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</si>
  <si>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</si>
  <si>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</si>
  <si>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</si>
  <si>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</si>
  <si>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</si>
  <si>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</si>
  <si>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</si>
  <si>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</si>
  <si>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</si>
  <si>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</si>
  <si>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</si>
  <si>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</si>
  <si>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</si>
  <si>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</si>
  <si>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</si>
  <si>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</si>
  <si>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</si>
  <si>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</si>
  <si>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</si>
  <si>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</si>
  <si>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</si>
  <si>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</si>
  <si>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</si>
  <si>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</si>
  <si>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</si>
  <si>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</si>
  <si>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</si>
  <si>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</si>
  <si>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</si>
  <si>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</si>
  <si>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</si>
  <si>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</si>
  <si>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</si>
  <si>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</si>
  <si>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</si>
  <si>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</si>
  <si>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</si>
  <si>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</si>
  <si>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</si>
  <si>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</si>
  <si>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</si>
  <si>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</si>
  <si>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</si>
  <si>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</si>
  <si>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</si>
  <si>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</si>
  <si>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</si>
  <si>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</si>
  <si>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</si>
  <si>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</si>
  <si>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</si>
  <si>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</si>
  <si>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</si>
  <si>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</si>
  <si>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</si>
  <si>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</si>
  <si>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</si>
  <si>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</si>
  <si>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</si>
  <si>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</si>
  <si>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</si>
  <si>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</si>
  <si>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</si>
  <si>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</si>
  <si>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</si>
  <si>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</si>
  <si>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</si>
  <si>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</si>
  <si>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</si>
  <si>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</si>
  <si>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</si>
  <si>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</si>
  <si>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</si>
  <si>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</si>
  <si>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</si>
  <si>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</si>
  <si>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</si>
  <si>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</si>
  <si>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</si>
  <si>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</si>
  <si>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</si>
  <si>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</si>
  <si>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</si>
  <si>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</si>
  <si>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</si>
  <si>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</si>
  <si>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</si>
  <si>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</si>
  <si>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</si>
  <si>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</si>
  <si>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</si>
  <si>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</si>
  <si>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</si>
  <si>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</si>
  <si>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</si>
  <si>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</si>
  <si>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</si>
  <si>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</si>
  <si>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</si>
  <si>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</si>
  <si>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</si>
  <si>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</si>
  <si>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</si>
  <si>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</si>
  <si>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</si>
  <si>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</si>
  <si>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</si>
  <si>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</si>
  <si>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</si>
  <si>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</si>
  <si>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</si>
  <si>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</si>
  <si>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</si>
  <si>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</si>
  <si>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</si>
  <si>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</si>
  <si>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</si>
  <si>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</si>
  <si>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</si>
  <si>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</si>
  <si>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</si>
  <si>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</si>
  <si>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</si>
  <si>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</si>
  <si>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</si>
  <si>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</si>
  <si>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</si>
  <si>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</si>
  <si>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</si>
  <si>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</si>
  <si>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</si>
  <si>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</si>
  <si>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</si>
  <si>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</si>
  <si>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</si>
  <si>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</si>
  <si>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</si>
  <si>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</si>
  <si>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</si>
  <si>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</si>
  <si>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</si>
  <si>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</si>
  <si>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</si>
  <si>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</si>
  <si>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</si>
  <si>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</si>
  <si>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</si>
  <si>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</si>
  <si>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</si>
  <si>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</si>
  <si>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</si>
  <si>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</si>
  <si>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</si>
  <si>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</si>
  <si>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</si>
  <si>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</si>
  <si>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</si>
  <si>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</si>
  <si>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</si>
  <si>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</si>
  <si>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</si>
  <si>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</si>
  <si>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</si>
  <si>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</si>
  <si>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</si>
  <si>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</si>
  <si>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</si>
  <si>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</si>
  <si>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</si>
  <si>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</si>
  <si>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</si>
  <si>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</si>
  <si>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</si>
  <si>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</si>
  <si>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</si>
  <si>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</si>
  <si>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</si>
  <si>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</si>
  <si>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</si>
  <si>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</si>
  <si>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</si>
  <si>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</si>
  <si>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</si>
  <si>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</si>
  <si>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</si>
  <si>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</si>
  <si>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</si>
  <si>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</si>
  <si>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</si>
  <si>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</si>
  <si>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</si>
  <si>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</si>
  <si>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</si>
  <si>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</si>
  <si>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</si>
  <si>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</si>
  <si>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</si>
  <si>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</si>
  <si>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</si>
  <si>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</si>
  <si>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</si>
  <si>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</si>
  <si>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</si>
  <si>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</si>
  <si>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</si>
  <si>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</si>
  <si>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</si>
  <si>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</si>
  <si>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</si>
  <si>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</si>
  <si>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</si>
  <si>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</si>
  <si>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</si>
  <si>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</si>
  <si>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</si>
  <si>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</si>
  <si>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</si>
  <si>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</si>
  <si>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</si>
  <si>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</si>
  <si>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</si>
  <si>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</si>
  <si>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</si>
  <si>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</si>
  <si>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</si>
  <si>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</si>
  <si>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</si>
  <si>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</si>
  <si>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</si>
  <si>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</si>
  <si>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</si>
  <si>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</si>
  <si>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</si>
  <si>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</si>
  <si>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</si>
  <si>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</si>
  <si>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</si>
  <si>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</si>
  <si>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</si>
  <si>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</si>
  <si>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</si>
  <si>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</si>
  <si>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</si>
  <si>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</si>
  <si>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</si>
  <si>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</si>
  <si>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</si>
  <si>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</si>
  <si>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</si>
  <si>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</si>
  <si>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</si>
  <si>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</si>
  <si>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</si>
  <si>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</si>
  <si>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</si>
  <si>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</si>
  <si>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</si>
  <si>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</si>
  <si>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</si>
  <si>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</si>
  <si>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</si>
  <si>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</si>
  <si>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</si>
  <si>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</si>
  <si>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</si>
  <si>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</si>
  <si>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</si>
  <si>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</si>
  <si>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</si>
  <si>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</si>
  <si>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</si>
  <si>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</si>
  <si>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</si>
  <si>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</si>
  <si>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</si>
  <si>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</si>
  <si>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</si>
  <si>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</si>
  <si>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</si>
  <si>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</si>
  <si>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</si>
  <si>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</si>
  <si>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</si>
  <si>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</si>
  <si>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</si>
  <si>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</si>
  <si>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</si>
  <si>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</si>
  <si>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</si>
  <si>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</si>
  <si>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</si>
  <si>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</si>
  <si>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</si>
  <si>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</si>
  <si>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</si>
  <si>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</si>
  <si>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</si>
  <si>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</si>
  <si>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</si>
  <si>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</si>
  <si>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</si>
  <si>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</si>
  <si>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</si>
  <si>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</si>
  <si>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</si>
  <si>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</si>
  <si>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</si>
  <si>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</si>
  <si>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</si>
  <si>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</si>
  <si>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</si>
  <si>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</si>
  <si>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</si>
  <si>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</si>
  <si>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</si>
  <si>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</si>
  <si>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</si>
  <si>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</si>
  <si>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</si>
  <si>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</si>
  <si>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</si>
  <si>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</si>
  <si>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</si>
  <si>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</si>
  <si>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</si>
  <si>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</si>
  <si>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</si>
  <si>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</si>
  <si>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</si>
  <si>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</si>
  <si>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</si>
  <si>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</si>
  <si>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</si>
  <si>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</si>
  <si>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</si>
  <si>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</si>
  <si>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</si>
  <si>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</si>
  <si>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</si>
  <si>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</si>
  <si>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</si>
  <si>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</si>
  <si>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</si>
  <si>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</si>
  <si>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</si>
  <si>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</si>
  <si>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</si>
  <si>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</si>
  <si>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</si>
  <si>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</si>
  <si>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</si>
  <si>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</si>
  <si>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</si>
  <si>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</si>
  <si>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</si>
  <si>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</si>
  <si>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</si>
  <si>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</si>
  <si>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</si>
  <si>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</si>
  <si>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</si>
  <si>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</si>
  <si>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</si>
  <si>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</si>
  <si>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</si>
  <si>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</si>
  <si>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</si>
  <si>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</si>
  <si>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</si>
  <si>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</si>
  <si>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</si>
  <si>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</si>
  <si>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</si>
  <si>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</si>
  <si>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</si>
  <si>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</si>
  <si>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</si>
  <si>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</si>
  <si>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</si>
  <si>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</si>
  <si>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</si>
  <si>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</si>
  <si>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</si>
  <si>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</si>
  <si>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</si>
  <si>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</si>
  <si>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</si>
  <si>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</si>
  <si>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</si>
  <si>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</si>
  <si>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</si>
  <si>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</si>
  <si>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</si>
  <si>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</si>
  <si>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</si>
  <si>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</si>
  <si>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</si>
  <si>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</si>
  <si>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</si>
  <si>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</si>
  <si>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</si>
  <si>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</si>
  <si>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</si>
  <si>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</si>
  <si>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</si>
  <si>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</si>
  <si>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</si>
  <si>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</si>
  <si>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</si>
  <si>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</si>
  <si>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</si>
  <si>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</si>
  <si>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</si>
  <si>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</si>
  <si>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</si>
  <si>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</si>
  <si>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</si>
  <si>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</si>
  <si>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</si>
  <si>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</si>
  <si>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</si>
  <si>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</si>
  <si>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</si>
  <si>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</si>
  <si>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</si>
  <si>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</si>
  <si>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</si>
  <si>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</si>
  <si>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</si>
  <si>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</si>
  <si>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</si>
  <si>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</si>
  <si>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</si>
  <si>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</si>
  <si>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</si>
  <si>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</si>
  <si>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</si>
  <si>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</si>
  <si>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</si>
  <si>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</si>
  <si>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</si>
  <si>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</si>
  <si>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</si>
  <si>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</si>
  <si>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</si>
  <si>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</si>
  <si>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</si>
  <si>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</si>
  <si>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</si>
  <si>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</si>
  <si>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</si>
  <si>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</si>
  <si>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</si>
  <si>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</si>
  <si>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</si>
  <si>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</si>
  <si>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</si>
  <si>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</si>
  <si>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</si>
  <si>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</si>
  <si>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</si>
  <si>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</si>
  <si>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</si>
  <si>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</si>
  <si>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</si>
  <si>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</si>
  <si>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</si>
  <si>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</si>
  <si>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</si>
  <si>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</si>
  <si>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</si>
  <si>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</si>
  <si>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</si>
  <si>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</si>
  <si>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</si>
  <si>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</si>
  <si>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</si>
  <si>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</si>
  <si>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</si>
  <si>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</si>
  <si>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</si>
  <si>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</si>
  <si>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</si>
  <si>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</si>
  <si>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</si>
  <si>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</si>
  <si>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</si>
  <si>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</si>
  <si>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</si>
  <si>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</si>
  <si>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</si>
  <si>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</si>
  <si>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</si>
  <si>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</si>
  <si>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</si>
  <si>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</si>
  <si>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</si>
  <si>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</si>
  <si>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</si>
  <si>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</si>
  <si>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</si>
  <si>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</si>
  <si>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</si>
  <si>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</si>
  <si>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</si>
  <si>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</si>
  <si>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</si>
  <si>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</si>
  <si>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</si>
  <si>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</si>
  <si>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</si>
  <si>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</si>
  <si>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</si>
  <si>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</si>
  <si>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</si>
  <si>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</si>
  <si>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</si>
  <si>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</si>
  <si>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</si>
  <si>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</si>
  <si>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</si>
  <si>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</si>
  <si>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</si>
  <si>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</si>
  <si>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</si>
  <si>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</si>
  <si>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</si>
  <si>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</si>
  <si>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</si>
  <si>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</si>
  <si>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</si>
  <si>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</si>
  <si>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</si>
  <si>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</si>
  <si>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</si>
  <si>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</si>
  <si>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</si>
  <si>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</si>
  <si>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</si>
  <si>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</si>
  <si>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</si>
  <si>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</si>
  <si>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</si>
  <si>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</si>
  <si>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</si>
  <si>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</si>
  <si>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</si>
  <si>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</si>
  <si>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</si>
  <si>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</si>
  <si>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</si>
  <si>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</si>
  <si>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</si>
  <si>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</si>
  <si>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</si>
  <si>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</si>
  <si>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</si>
  <si>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</si>
  <si>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</si>
  <si>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</si>
  <si>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</si>
  <si>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</si>
  <si>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</si>
  <si>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</si>
  <si>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</si>
  <si>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</si>
  <si>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</si>
  <si>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</si>
  <si>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</si>
  <si>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</si>
  <si>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</si>
  <si>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</si>
  <si>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</si>
  <si>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</si>
  <si>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</si>
  <si>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</si>
  <si>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</si>
  <si>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</si>
  <si>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</si>
  <si>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</si>
  <si>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</si>
  <si>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</si>
  <si>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</si>
  <si>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</si>
  <si>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</si>
  <si>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</si>
  <si>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</si>
  <si>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</si>
  <si>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</si>
  <si>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</si>
  <si>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</si>
  <si>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</si>
  <si>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</si>
  <si>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</si>
  <si>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</si>
  <si>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</si>
  <si>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</si>
  <si>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</si>
  <si>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</si>
  <si>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</si>
  <si>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</si>
  <si>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</si>
  <si>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</si>
  <si>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</si>
  <si>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</si>
  <si>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</si>
  <si>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</si>
  <si>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</si>
  <si>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</si>
  <si>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</si>
  <si>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</si>
  <si>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</si>
  <si>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</si>
  <si>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</si>
  <si>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</si>
  <si>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</si>
  <si>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</si>
  <si>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</si>
  <si>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</si>
  <si>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</si>
  <si>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</si>
  <si>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</si>
  <si>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</si>
  <si>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</si>
  <si>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</si>
  <si>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</si>
  <si>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</si>
  <si>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</si>
  <si>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</si>
  <si>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</si>
  <si>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</si>
  <si>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</si>
  <si>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</si>
  <si>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</si>
  <si>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</si>
  <si>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</si>
  <si>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</si>
  <si>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</si>
  <si>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</si>
  <si>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</si>
  <si>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</si>
  <si>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</si>
  <si>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</si>
  <si>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</si>
  <si>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</si>
  <si>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</si>
  <si>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</si>
  <si>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</si>
  <si>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</si>
  <si>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</si>
  <si>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</si>
  <si>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</si>
  <si>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</si>
  <si>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</si>
  <si>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</si>
  <si>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</si>
  <si>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</si>
  <si>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</si>
  <si>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</si>
  <si>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</si>
  <si>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</si>
  <si>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</si>
  <si>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</si>
  <si>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</si>
  <si>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</si>
  <si>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</si>
  <si>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</si>
  <si>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</si>
  <si>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</si>
  <si>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</si>
  <si>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</si>
  <si>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</si>
  <si>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</si>
  <si>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</si>
  <si>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</si>
  <si>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</si>
  <si>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</si>
  <si>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</si>
  <si>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</si>
  <si>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</si>
  <si>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</si>
  <si>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</si>
  <si>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</si>
  <si>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</si>
  <si>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</si>
  <si>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</si>
  <si>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</si>
  <si>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</si>
  <si>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</si>
  <si>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</si>
  <si>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</si>
  <si>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</si>
  <si>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</si>
  <si>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</si>
  <si>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</si>
  <si>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</si>
  <si>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</si>
  <si>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</si>
  <si>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</si>
  <si>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</si>
  <si>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</si>
  <si>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</si>
  <si>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</si>
  <si>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</si>
  <si>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</si>
  <si>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</si>
  <si>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</si>
  <si>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</si>
  <si>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</si>
  <si>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</si>
  <si>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</si>
  <si>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</si>
  <si>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</si>
  <si>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</si>
  <si>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</si>
  <si>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</si>
  <si>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</si>
  <si>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</si>
  <si>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</si>
  <si>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</si>
  <si>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</si>
  <si>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</si>
  <si>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</si>
  <si>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</si>
  <si>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</si>
  <si>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</si>
  <si>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</si>
  <si>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</si>
  <si>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</si>
  <si>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</si>
  <si>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</si>
  <si>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</si>
  <si>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</si>
  <si>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</si>
  <si>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</si>
  <si>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</si>
  <si>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</si>
  <si>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</si>
  <si>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</si>
  <si>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</si>
  <si>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</si>
  <si>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</si>
  <si>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</si>
  <si>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</si>
  <si>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</si>
  <si>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</si>
  <si>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</si>
  <si>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</si>
  <si>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</si>
  <si>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</si>
  <si>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</si>
  <si>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</si>
  <si>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</si>
  <si>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</si>
  <si>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</si>
  <si>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</si>
  <si>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</si>
  <si>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</si>
  <si>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</si>
  <si>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</si>
  <si>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</si>
  <si>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</si>
  <si>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</si>
  <si>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</si>
  <si>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</si>
  <si>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</si>
  <si>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</si>
  <si>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</si>
  <si>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</si>
  <si>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</si>
  <si>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</si>
  <si>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</si>
  <si>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</si>
  <si>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</si>
  <si>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</si>
  <si>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</si>
  <si>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</si>
  <si>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</si>
  <si>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</si>
  <si>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</si>
  <si>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</si>
  <si>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</si>
  <si>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</si>
  <si>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</si>
  <si>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</si>
  <si>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</si>
  <si>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</si>
  <si>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</si>
  <si>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</si>
  <si>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</si>
  <si>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</si>
  <si>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</si>
  <si>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</si>
  <si>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</si>
  <si>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</si>
  <si>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</si>
  <si>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</si>
  <si>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</si>
  <si>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</si>
  <si>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</si>
  <si>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</si>
  <si>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</si>
  <si>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</si>
  <si>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</si>
  <si>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</si>
  <si>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</si>
  <si>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</si>
  <si>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</si>
  <si>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</si>
  <si>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</si>
  <si>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</si>
  <si>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</si>
  <si>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</si>
  <si>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</si>
  <si>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</si>
  <si>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</si>
  <si>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</si>
  <si>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</si>
  <si>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</si>
  <si>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</si>
  <si>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</si>
  <si>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</si>
  <si>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</si>
  <si>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</si>
  <si>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</si>
  <si>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</si>
  <si>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</si>
  <si>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</si>
  <si>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</si>
  <si>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</si>
  <si>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</si>
  <si>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</si>
  <si>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</si>
  <si>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</si>
  <si>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</si>
  <si>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</si>
  <si>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</si>
  <si>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</si>
  <si>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</si>
  <si>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</si>
  <si>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</si>
  <si>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</si>
  <si>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</si>
  <si>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</si>
  <si>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</si>
  <si>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</si>
  <si>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</si>
  <si>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</si>
  <si>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</si>
  <si>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</si>
  <si>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</si>
  <si>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</si>
  <si>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</si>
  <si>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</si>
  <si>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</si>
  <si>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</si>
  <si>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</si>
  <si>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</si>
  <si>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</si>
  <si>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</si>
  <si>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</si>
  <si>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</si>
  <si>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</si>
  <si>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</si>
  <si>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</si>
  <si>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</si>
  <si>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</si>
  <si>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</si>
  <si>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</si>
  <si>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</si>
  <si>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</si>
  <si>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</si>
  <si>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</si>
  <si>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</si>
  <si>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</si>
  <si>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</si>
  <si>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</si>
  <si>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</si>
  <si>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</si>
  <si>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</si>
  <si>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</si>
  <si>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</si>
  <si>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</si>
  <si>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</si>
  <si>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</si>
  <si>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</si>
  <si>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</si>
  <si>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</si>
  <si>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</si>
  <si>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</si>
  <si>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</si>
  <si>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</si>
  <si>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</si>
  <si>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</si>
  <si>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</si>
  <si>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</si>
  <si>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</si>
  <si>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</si>
  <si>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</si>
  <si>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</si>
  <si>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</si>
  <si>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</si>
  <si>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</si>
  <si>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</si>
  <si>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</si>
  <si>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</si>
  <si>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</si>
  <si>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</si>
  <si>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</si>
  <si>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</si>
  <si>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</si>
  <si>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</si>
  <si>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</si>
  <si>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</si>
  <si>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</si>
  <si>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</si>
  <si>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</si>
  <si>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</si>
  <si>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</si>
  <si>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</si>
  <si>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</si>
  <si>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</si>
  <si>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</si>
  <si>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</si>
  <si>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</si>
  <si>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</si>
  <si>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</si>
  <si>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</si>
  <si>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</si>
  <si>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</si>
  <si>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</si>
  <si>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</si>
  <si>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</si>
  <si>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</si>
  <si>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</si>
  <si>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</si>
  <si>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</si>
  <si>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</si>
  <si>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</si>
  <si>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</si>
  <si>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</si>
  <si>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</si>
  <si>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</si>
  <si>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</si>
  <si>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</si>
  <si>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</si>
  <si>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</si>
  <si>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</si>
  <si>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</si>
  <si>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</si>
  <si>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</si>
  <si>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</si>
  <si>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</si>
  <si>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</si>
  <si>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</si>
  <si>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</si>
  <si>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</si>
  <si>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</si>
  <si>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</si>
  <si>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</si>
  <si>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</si>
  <si>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</si>
  <si>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</si>
  <si>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</si>
  <si>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</si>
  <si>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</si>
  <si>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</si>
  <si>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</si>
  <si>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</si>
  <si>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</si>
  <si>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</si>
  <si>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</si>
  <si>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</si>
  <si>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</si>
  <si>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</si>
  <si>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</si>
  <si>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</si>
  <si>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</si>
  <si>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</si>
  <si>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</si>
  <si>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</si>
  <si>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</si>
  <si>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</si>
  <si>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</si>
  <si>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</si>
  <si>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</si>
  <si>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</si>
  <si>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</si>
  <si>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</si>
  <si>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</si>
  <si>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</si>
  <si>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</si>
  <si>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</si>
  <si>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</si>
  <si>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</si>
  <si>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</si>
  <si>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</si>
  <si>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</si>
  <si>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</si>
  <si>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</si>
  <si>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</si>
  <si>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</si>
  <si>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</si>
  <si>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</si>
  <si>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</si>
  <si>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</si>
  <si>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</si>
  <si>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</si>
  <si>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</si>
  <si>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</si>
  <si>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</si>
  <si>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</si>
  <si>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</si>
  <si>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</si>
  <si>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</si>
  <si>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</si>
  <si>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</si>
  <si>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</si>
  <si>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</si>
  <si>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</si>
  <si>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</si>
  <si>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</si>
  <si>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</si>
  <si>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</si>
  <si>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</si>
  <si>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</si>
  <si>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</si>
  <si>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</si>
  <si>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</si>
  <si>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</si>
  <si>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</si>
  <si>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</si>
  <si>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</si>
  <si>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</si>
  <si>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</si>
  <si>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</si>
  <si>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</si>
  <si>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</si>
  <si>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</si>
  <si>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</si>
  <si>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</si>
  <si>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</si>
  <si>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</si>
  <si>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</si>
  <si>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</si>
  <si>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</si>
  <si>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</si>
  <si>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</si>
  <si>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</si>
  <si>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</si>
  <si>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</si>
  <si>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</si>
  <si>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</si>
  <si>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</si>
  <si>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</si>
  <si>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</si>
  <si>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</si>
  <si>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</si>
  <si>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</si>
  <si>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</si>
  <si>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</si>
  <si>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</si>
  <si>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</si>
  <si>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</si>
  <si>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</si>
  <si>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</si>
  <si>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</si>
  <si>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</si>
  <si>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</si>
  <si>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</si>
  <si>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</si>
  <si>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</si>
  <si>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</si>
  <si>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</si>
  <si>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</si>
  <si>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</si>
  <si>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</si>
  <si>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</si>
  <si>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</si>
  <si>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</si>
  <si>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</si>
  <si>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</si>
  <si>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</si>
  <si>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</si>
  <si>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</si>
  <si>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</si>
  <si>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</si>
  <si>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</si>
  <si>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</si>
  <si>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</si>
  <si>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</si>
  <si>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</si>
  <si>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</si>
  <si>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</si>
  <si>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</si>
  <si>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</si>
  <si>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</si>
  <si>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</si>
  <si>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</si>
  <si>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</si>
  <si>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</si>
  <si>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</si>
  <si>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</si>
  <si>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</si>
  <si>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</si>
  <si>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</si>
  <si>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</si>
  <si>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</si>
  <si>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</si>
  <si>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</si>
  <si>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</si>
  <si>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</si>
  <si>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</si>
  <si>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</si>
  <si>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</si>
  <si>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</si>
  <si>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</si>
  <si>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</si>
  <si>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</si>
  <si>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</si>
  <si>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</si>
  <si>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</si>
  <si>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</si>
  <si>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</si>
  <si>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</si>
  <si>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</si>
  <si>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</si>
  <si>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</si>
  <si>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</si>
  <si>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</si>
  <si>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</si>
  <si>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</si>
  <si>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</si>
  <si>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</si>
  <si>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</si>
  <si>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</si>
  <si>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</si>
  <si>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</si>
  <si>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</si>
  <si>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</si>
  <si>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</si>
  <si>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</si>
  <si>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</si>
  <si>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</si>
  <si>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</si>
  <si>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</si>
  <si>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</si>
  <si>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</si>
  <si>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</si>
  <si>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</si>
  <si>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</si>
  <si>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</si>
  <si>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</si>
  <si>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</si>
  <si>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</si>
  <si>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</si>
  <si>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</si>
  <si>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</si>
  <si>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</si>
  <si>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</si>
  <si>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</si>
  <si>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</si>
  <si>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</si>
  <si>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</si>
  <si>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</si>
  <si>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</si>
  <si>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</si>
  <si>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</si>
  <si>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</si>
  <si>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</si>
  <si>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</si>
  <si>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</si>
  <si>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</si>
  <si>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</si>
  <si>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</si>
  <si>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</si>
  <si>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</si>
  <si>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</si>
  <si>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</si>
  <si>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</si>
  <si>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</si>
  <si>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</si>
  <si>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</si>
  <si>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</si>
  <si>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</si>
  <si>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</si>
  <si>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</si>
  <si>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</si>
  <si>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</si>
  <si>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</si>
  <si>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</si>
  <si>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</si>
  <si>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</si>
  <si>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</si>
  <si>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</si>
  <si>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</si>
  <si>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</si>
  <si>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</si>
  <si>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</si>
  <si>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</si>
  <si>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</si>
  <si>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</si>
  <si>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</si>
  <si>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</si>
  <si>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</si>
  <si>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</si>
  <si>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</si>
  <si>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</si>
  <si>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</si>
  <si>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</si>
  <si>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</si>
  <si>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</si>
  <si>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</si>
  <si>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</si>
  <si>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</si>
  <si>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</si>
  <si>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</si>
  <si>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</si>
  <si>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</si>
  <si>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</si>
  <si>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</si>
  <si>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</si>
  <si>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</si>
  <si>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</si>
  <si>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</si>
  <si>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</si>
  <si>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</si>
  <si>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</si>
  <si>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</si>
  <si>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</si>
  <si>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</si>
  <si>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</si>
  <si>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</si>
  <si>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</si>
  <si>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</si>
  <si>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</si>
  <si>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</si>
  <si>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</si>
  <si>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</si>
  <si>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</si>
  <si>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</si>
  <si>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</si>
  <si>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</si>
  <si>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</si>
  <si>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</si>
  <si>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</si>
  <si>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</si>
  <si>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</si>
  <si>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</si>
  <si>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</si>
  <si>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</si>
  <si>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</si>
  <si>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</si>
  <si>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</si>
  <si>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</si>
  <si>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</si>
  <si>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</si>
  <si>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</si>
  <si>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</si>
  <si>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</si>
  <si>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</si>
  <si>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</si>
  <si>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</si>
  <si>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</si>
  <si>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</si>
  <si>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</si>
  <si>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</si>
  <si>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</si>
  <si>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</si>
  <si>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</si>
  <si>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</si>
  <si>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</si>
  <si>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</si>
  <si>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</si>
  <si>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</si>
  <si>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</si>
  <si>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</si>
  <si>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</si>
  <si>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</si>
  <si>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</si>
  <si>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</si>
  <si>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</si>
  <si>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</si>
  <si>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</si>
  <si>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</si>
  <si>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</si>
  <si>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</si>
  <si>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</si>
  <si>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</si>
  <si>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</si>
  <si>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</si>
  <si>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</si>
  <si>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</si>
  <si>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</si>
  <si>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</si>
  <si>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</si>
  <si>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</si>
  <si>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</si>
  <si>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</si>
  <si>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</si>
  <si>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</si>
  <si>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</si>
  <si>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</si>
  <si>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</si>
  <si>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</si>
  <si>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</si>
  <si>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</si>
  <si>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</si>
  <si>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</si>
  <si>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</si>
  <si>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</si>
  <si>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</si>
  <si>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</si>
  <si>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</si>
  <si>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</si>
  <si>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</si>
  <si>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</si>
  <si>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</si>
  <si>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</si>
  <si>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</si>
  <si>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</si>
  <si>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</si>
  <si>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</si>
  <si>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</si>
  <si>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</si>
  <si>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</si>
  <si>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</si>
  <si>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</si>
  <si>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</si>
  <si>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</si>
  <si>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</si>
  <si>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</si>
  <si>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</si>
  <si>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</si>
  <si>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</si>
  <si>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</si>
  <si>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</si>
  <si>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</si>
  <si>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</si>
  <si>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</si>
  <si>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</si>
  <si>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</si>
  <si>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</si>
  <si>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</si>
  <si>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</si>
  <si>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</si>
  <si>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</si>
  <si>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</si>
  <si>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</si>
  <si>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</si>
  <si>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</si>
  <si>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</si>
  <si>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</si>
  <si>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</si>
  <si>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</si>
  <si>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</si>
  <si>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</si>
  <si>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</si>
  <si>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</si>
  <si>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</si>
  <si>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</si>
  <si>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</si>
  <si>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</si>
  <si>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</si>
  <si>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</si>
  <si>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</si>
  <si>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</si>
  <si>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</si>
  <si>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</si>
  <si>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</si>
  <si>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</si>
  <si>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</si>
  <si>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</si>
  <si>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</si>
  <si>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</si>
  <si>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</si>
  <si>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</si>
  <si>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</si>
  <si>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</si>
  <si>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</si>
  <si>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</si>
  <si>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</si>
  <si>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</si>
  <si>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</si>
  <si>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</si>
  <si>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</si>
  <si>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</si>
  <si>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</si>
  <si>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</si>
  <si>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</si>
  <si>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</si>
  <si>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</si>
  <si>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</si>
  <si>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</si>
  <si>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</si>
  <si>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</si>
  <si>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</si>
  <si>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</si>
  <si>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</si>
  <si>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</si>
  <si>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</si>
  <si>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</si>
  <si>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</si>
  <si>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</si>
  <si>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</si>
  <si>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</si>
  <si>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</si>
  <si>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</si>
  <si>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</si>
  <si>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</si>
  <si>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</si>
  <si>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</si>
  <si>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</si>
  <si>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</si>
  <si>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</si>
  <si>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</si>
  <si>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</si>
  <si>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</si>
  <si>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</si>
  <si>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</si>
  <si>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</si>
  <si>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</si>
  <si>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</si>
  <si>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</si>
  <si>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</si>
  <si>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</si>
  <si>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</si>
  <si>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</si>
  <si>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</si>
  <si>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</si>
  <si>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</si>
  <si>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</si>
  <si>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</si>
  <si>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</si>
  <si>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</si>
  <si>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</si>
  <si>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</si>
  <si>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</si>
  <si>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</si>
  <si>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</si>
  <si>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</si>
  <si>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</si>
  <si>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</si>
  <si>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</si>
  <si>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</si>
  <si>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</si>
  <si>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</si>
  <si>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</si>
  <si>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</si>
  <si>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</si>
  <si>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</si>
  <si>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</si>
  <si>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</si>
  <si>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</si>
  <si>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</si>
  <si>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</si>
  <si>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</si>
  <si>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</si>
  <si>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</si>
  <si>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</si>
  <si>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</si>
  <si>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</si>
  <si>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</si>
  <si>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</si>
  <si>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</si>
  <si>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</si>
  <si>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</si>
  <si>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</si>
  <si>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</si>
  <si>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</si>
  <si>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</si>
  <si>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</si>
  <si>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</si>
  <si>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</si>
  <si>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</si>
  <si>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</si>
  <si>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</si>
  <si>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</si>
  <si>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</si>
  <si>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</si>
  <si>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</si>
  <si>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</si>
  <si>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</si>
  <si>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</si>
  <si>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</si>
  <si>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</si>
  <si>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</si>
  <si>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</si>
  <si>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</si>
  <si>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</si>
  <si>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</si>
  <si>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</si>
  <si>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</si>
  <si>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</si>
  <si>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</si>
  <si>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</si>
  <si>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</si>
  <si>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</si>
  <si>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</si>
  <si>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</si>
  <si>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</si>
  <si>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</si>
  <si>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</si>
  <si>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</si>
  <si>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</si>
  <si>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</si>
  <si>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</si>
  <si>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</si>
  <si>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</si>
  <si>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</si>
  <si>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</si>
  <si>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</si>
  <si>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</si>
  <si>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</si>
  <si>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</si>
  <si>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</si>
  <si>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</si>
  <si>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</si>
  <si>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</si>
  <si>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</si>
  <si>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</si>
  <si>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</si>
  <si>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</si>
  <si>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</si>
  <si>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</si>
  <si>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</si>
  <si>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</si>
  <si>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</si>
  <si>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</si>
  <si>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</si>
  <si>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</si>
  <si>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</si>
  <si>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</si>
  <si>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</si>
  <si>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</si>
  <si>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</si>
  <si>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</si>
  <si>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</si>
  <si>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</si>
  <si>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</si>
  <si>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</si>
  <si>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</si>
  <si>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</si>
  <si>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</si>
  <si>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</si>
  <si>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</si>
  <si>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</si>
  <si>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</si>
  <si>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</si>
  <si>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</si>
  <si>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</si>
  <si>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</si>
  <si>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</si>
  <si>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</si>
  <si>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</si>
  <si>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</si>
  <si>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</si>
  <si>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</si>
  <si>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</si>
  <si>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</si>
  <si>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</si>
  <si>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</si>
  <si>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</si>
  <si>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</si>
  <si>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</si>
  <si>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</si>
  <si>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</si>
  <si>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</si>
  <si>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</si>
  <si>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</si>
  <si>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</si>
  <si>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</si>
  <si>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</si>
  <si>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</si>
  <si>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</si>
  <si>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</si>
  <si>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</si>
  <si>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</si>
  <si>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</si>
  <si>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</si>
  <si>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</si>
  <si>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</si>
  <si>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</si>
  <si>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</si>
  <si>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</si>
  <si>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</si>
  <si>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</si>
  <si>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</si>
  <si>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</si>
  <si>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</si>
  <si>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</si>
  <si>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</si>
  <si>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</si>
  <si>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</si>
  <si>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</si>
  <si>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</si>
  <si>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</si>
  <si>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</si>
  <si>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</si>
  <si>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</si>
  <si>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</si>
  <si>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</si>
  <si>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</si>
  <si>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</si>
  <si>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</si>
  <si>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</si>
  <si>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</si>
  <si>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</si>
  <si>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</si>
  <si>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</si>
  <si>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</si>
  <si>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</si>
  <si>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</si>
  <si>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</si>
  <si>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</si>
  <si>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</si>
  <si>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</si>
  <si>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</si>
  <si>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</si>
  <si>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</si>
  <si>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</si>
  <si>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</si>
  <si>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</si>
  <si>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</si>
  <si>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</si>
  <si>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</si>
  <si>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</si>
  <si>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</si>
  <si>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</si>
  <si>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</si>
  <si>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</si>
  <si>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</si>
  <si>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</si>
  <si>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</si>
  <si>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</si>
  <si>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</si>
  <si>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</si>
  <si>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</si>
  <si>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</si>
  <si>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</si>
  <si>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</si>
  <si>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</si>
  <si>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</si>
  <si>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</si>
  <si>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</si>
  <si>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</si>
  <si>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</si>
  <si>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</si>
  <si>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</si>
  <si>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</si>
  <si>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</si>
  <si>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</si>
  <si>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</si>
  <si>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</si>
  <si>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</si>
  <si>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</si>
  <si>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</si>
  <si>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</si>
  <si>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</si>
  <si>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</si>
  <si>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</si>
  <si>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</si>
  <si>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</si>
  <si>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</si>
  <si>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</si>
  <si>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</si>
  <si>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</si>
  <si>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</si>
  <si>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</si>
  <si>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</si>
  <si>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</si>
  <si>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</si>
  <si>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</si>
  <si>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</si>
  <si>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</si>
  <si>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</si>
  <si>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</si>
  <si>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</si>
  <si>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</si>
  <si>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</si>
  <si>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</si>
  <si>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</si>
  <si>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</si>
  <si>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</si>
  <si>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</si>
  <si>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</si>
  <si>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</si>
  <si>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</si>
  <si>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</si>
  <si>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</si>
  <si>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</si>
  <si>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</si>
  <si>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</si>
  <si>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</si>
  <si>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</si>
  <si>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</si>
  <si>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</si>
  <si>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</si>
  <si>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</si>
  <si>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</si>
  <si>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</si>
  <si>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</si>
  <si>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</si>
  <si>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</si>
  <si>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</si>
  <si>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</si>
  <si>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</si>
  <si>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</si>
  <si>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</si>
  <si>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</si>
  <si>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</si>
  <si>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</si>
  <si>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</si>
  <si>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</si>
  <si>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</si>
  <si>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</si>
  <si>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</si>
  <si>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</si>
  <si>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</si>
  <si>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</si>
  <si>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</si>
  <si>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</si>
  <si>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</si>
  <si>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</si>
  <si>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</si>
  <si>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</si>
  <si>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</si>
  <si>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</si>
  <si>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</si>
  <si>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</si>
  <si>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</si>
  <si>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</si>
  <si>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</si>
  <si>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</si>
  <si>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</si>
  <si>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</si>
  <si>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</si>
  <si>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</si>
  <si>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</si>
  <si>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</si>
  <si>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</si>
  <si>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</si>
  <si>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</si>
  <si>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</si>
  <si>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</si>
  <si>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</si>
  <si>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</si>
  <si>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</si>
  <si>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</si>
  <si>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</si>
  <si>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</si>
  <si>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</si>
  <si>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</si>
  <si>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</si>
  <si>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</si>
  <si>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</si>
  <si>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</si>
  <si>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</si>
  <si>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</si>
  <si>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</si>
  <si>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</si>
  <si>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</si>
  <si>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</si>
  <si>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</si>
  <si>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</si>
  <si>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</si>
  <si>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</si>
  <si>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</si>
  <si>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</si>
  <si>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</si>
  <si>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</si>
  <si>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</si>
  <si>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</si>
  <si>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</si>
  <si>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</si>
  <si>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</si>
  <si>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</si>
  <si>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</si>
  <si>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</si>
  <si>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</si>
  <si>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</si>
  <si>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</si>
  <si>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</si>
  <si>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</si>
  <si>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</si>
  <si>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</si>
  <si>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</si>
  <si>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</si>
  <si>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</si>
  <si>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</si>
  <si>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</si>
  <si>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</si>
  <si>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</si>
  <si>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</si>
  <si>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</si>
  <si>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</si>
  <si>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</si>
  <si>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</si>
  <si>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</si>
  <si>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</si>
  <si>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</si>
  <si>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</si>
  <si>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</si>
  <si>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</si>
  <si>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</si>
  <si>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</si>
  <si>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</si>
  <si>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</si>
  <si>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</si>
  <si>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</si>
  <si>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</si>
  <si>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</si>
  <si>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</si>
  <si>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</si>
  <si>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</si>
  <si>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</si>
  <si>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</si>
  <si>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</si>
  <si>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</si>
  <si>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</si>
  <si>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</si>
  <si>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</si>
  <si>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</si>
  <si>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</si>
  <si>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</si>
  <si>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</si>
  <si>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</si>
  <si>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</si>
  <si>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</si>
  <si>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</si>
  <si>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</si>
  <si>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</si>
  <si>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</si>
  <si>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</si>
  <si>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</si>
  <si>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</si>
  <si>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</si>
  <si>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</si>
  <si>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</si>
  <si>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</si>
  <si>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</si>
  <si>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</si>
  <si>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</si>
  <si>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</si>
  <si>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</si>
  <si>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</si>
  <si>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</si>
  <si>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</si>
  <si>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</si>
  <si>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</si>
  <si>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</si>
  <si>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</si>
  <si>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</si>
  <si>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</si>
  <si>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</si>
  <si>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</si>
  <si>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</si>
  <si>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</si>
  <si>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</si>
  <si>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</si>
  <si>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</si>
  <si>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</si>
  <si>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</si>
  <si>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</si>
  <si>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</si>
  <si>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</si>
  <si>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</si>
  <si>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</si>
  <si>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</si>
  <si>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</si>
  <si>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</si>
  <si>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</si>
  <si>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</si>
  <si>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</si>
  <si>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</si>
  <si>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</si>
  <si>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</si>
  <si>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</si>
  <si>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</si>
  <si>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</si>
  <si>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</si>
  <si>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</si>
  <si>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</si>
  <si>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</si>
  <si>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</si>
  <si>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</si>
  <si>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</si>
  <si>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</si>
  <si>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</si>
  <si>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</si>
  <si>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</si>
  <si>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</si>
  <si>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</si>
  <si>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</si>
  <si>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</si>
  <si>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</si>
  <si>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</si>
  <si>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</si>
  <si>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</si>
  <si>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</si>
  <si>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</si>
  <si>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</si>
  <si>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</si>
  <si>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</si>
  <si>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</si>
  <si>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</si>
  <si>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</si>
  <si>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</si>
  <si>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</si>
  <si>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</si>
  <si>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</si>
  <si>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</si>
  <si>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</si>
  <si>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</si>
  <si>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</si>
  <si>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</si>
  <si>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</si>
  <si>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</si>
  <si>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</si>
  <si>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</si>
  <si>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</si>
  <si>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</si>
  <si>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</si>
  <si>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</si>
  <si>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</si>
  <si>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</si>
  <si>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</si>
  <si>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</si>
  <si>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</si>
  <si>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</si>
  <si>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</si>
  <si>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</si>
  <si>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</si>
  <si>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</si>
  <si>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</si>
  <si>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</si>
  <si>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</si>
  <si>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</si>
  <si>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</si>
  <si>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</si>
  <si>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</si>
  <si>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</si>
  <si>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</si>
  <si>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</si>
  <si>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</si>
  <si>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</si>
  <si>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</si>
  <si>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</si>
  <si>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</si>
  <si>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</si>
  <si>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</si>
  <si>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</si>
  <si>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</si>
  <si>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</si>
  <si>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</si>
  <si>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</si>
  <si>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</si>
  <si>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</si>
  <si>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</si>
  <si>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</si>
  <si>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</si>
  <si>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</si>
  <si>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</si>
  <si>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</si>
  <si>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</si>
  <si>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</si>
  <si>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</si>
  <si>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</si>
  <si>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</si>
  <si>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</si>
  <si>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</si>
  <si>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</si>
  <si>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</si>
  <si>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</si>
  <si>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</si>
  <si>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</si>
  <si>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</si>
  <si>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</si>
  <si>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</si>
  <si>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</si>
  <si>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</si>
  <si>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</si>
  <si>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</si>
  <si>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</si>
  <si>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</si>
  <si>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</si>
  <si>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</si>
  <si>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</si>
  <si>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</si>
  <si>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</si>
  <si>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</si>
  <si>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</si>
  <si>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</si>
  <si>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</si>
  <si>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</si>
  <si>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</si>
  <si>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</si>
  <si>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</si>
  <si>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</si>
  <si>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</si>
  <si>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</si>
  <si>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</si>
  <si>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</si>
  <si>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</si>
  <si>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</si>
  <si>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</si>
  <si>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</si>
  <si>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</si>
  <si>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</si>
  <si>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</si>
  <si>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</si>
  <si>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</si>
  <si>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</si>
  <si>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</si>
  <si>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</si>
  <si>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</si>
  <si>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</si>
  <si>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</si>
  <si>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</si>
  <si>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</si>
  <si>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</si>
  <si>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</si>
  <si>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</si>
  <si>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</si>
  <si>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</si>
  <si>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</si>
  <si>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</si>
  <si>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</si>
  <si>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</si>
  <si>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</si>
  <si>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</si>
  <si>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</si>
  <si>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</si>
  <si>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</si>
  <si>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</si>
  <si>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</si>
  <si>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</si>
  <si>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</si>
  <si>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</si>
  <si>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</si>
  <si>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</si>
  <si>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</si>
  <si>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</si>
  <si>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</si>
  <si>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</si>
  <si>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</si>
  <si>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</si>
  <si>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</si>
  <si>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</si>
  <si>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</si>
  <si>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</si>
  <si>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</si>
  <si>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</si>
  <si>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</si>
  <si>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</si>
  <si>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</si>
  <si>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</si>
  <si>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</si>
  <si>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</si>
  <si>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</si>
  <si>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</si>
  <si>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</si>
  <si>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</si>
  <si>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</si>
  <si>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</si>
  <si>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</si>
  <si>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</si>
  <si>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</si>
  <si>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</si>
  <si>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</si>
  <si>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</si>
  <si>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</si>
  <si>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</si>
  <si>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</si>
  <si>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</si>
  <si>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</si>
  <si>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</si>
  <si>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</si>
  <si>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</si>
  <si>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</si>
  <si>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</si>
  <si>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</si>
  <si>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</si>
  <si>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</si>
  <si>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</si>
  <si>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</si>
  <si>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</si>
  <si>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</si>
  <si>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</si>
  <si>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</si>
  <si>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</si>
  <si>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</si>
  <si>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</si>
  <si>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</si>
  <si>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</si>
  <si>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</si>
  <si>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</si>
  <si>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</si>
  <si>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</si>
  <si>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</si>
  <si>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</si>
  <si>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</si>
  <si>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</si>
  <si>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</si>
  <si>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</si>
  <si>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</si>
  <si>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</si>
  <si>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</si>
  <si>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</si>
  <si>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</si>
  <si>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</si>
  <si>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</si>
  <si>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</si>
  <si>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</si>
  <si>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</si>
  <si>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</si>
  <si>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</si>
  <si>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</si>
  <si>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</si>
  <si>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</si>
  <si>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</si>
  <si>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</si>
  <si>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</si>
  <si>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</si>
  <si>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</si>
  <si>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</si>
  <si>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</si>
  <si>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</si>
  <si>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</si>
  <si>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</si>
  <si>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</si>
  <si>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</si>
  <si>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</si>
  <si>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</si>
  <si>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</si>
  <si>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</si>
  <si>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</si>
  <si>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</si>
  <si>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</si>
  <si>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</si>
  <si>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</si>
  <si>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</si>
  <si>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</si>
  <si>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</si>
  <si>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</si>
  <si>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</si>
  <si>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</si>
  <si>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</si>
  <si>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</si>
  <si>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</si>
  <si>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</si>
  <si>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</si>
  <si>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</si>
  <si>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</si>
  <si>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</si>
  <si>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</si>
  <si>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</si>
  <si>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</si>
  <si>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</si>
  <si>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</si>
  <si>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</si>
  <si>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</si>
  <si>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</si>
  <si>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</si>
  <si>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</si>
  <si>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</si>
  <si>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</si>
  <si>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</si>
  <si>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</si>
  <si>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</si>
  <si>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</si>
  <si>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</si>
  <si>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</si>
  <si>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</si>
  <si>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</si>
  <si>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</si>
  <si>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</si>
  <si>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</si>
  <si>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</si>
  <si>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</si>
  <si>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</si>
  <si>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</si>
  <si>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</si>
  <si>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</si>
  <si>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</si>
  <si>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</si>
  <si>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</si>
  <si>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</si>
  <si>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</si>
  <si>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</si>
  <si>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</si>
  <si>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</si>
  <si>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</si>
  <si>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</si>
  <si>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</si>
  <si>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</si>
  <si>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</si>
  <si>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</si>
  <si>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</si>
  <si>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</si>
  <si>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</si>
  <si>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</si>
  <si>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</si>
  <si>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</si>
  <si>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</si>
  <si>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</si>
  <si>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</si>
  <si>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</si>
  <si>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</si>
  <si>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</si>
  <si>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</si>
  <si>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</si>
  <si>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</si>
  <si>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</si>
  <si>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</si>
  <si>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</si>
  <si>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</si>
  <si>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</si>
  <si>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</si>
  <si>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</si>
  <si>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</si>
  <si>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</si>
  <si>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</si>
  <si>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</si>
  <si>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</si>
  <si>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</si>
  <si>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</si>
  <si>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</si>
  <si>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</si>
  <si>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</si>
  <si>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</si>
  <si>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</si>
  <si>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</si>
  <si>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</si>
  <si>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</si>
  <si>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</si>
  <si>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</si>
  <si>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</si>
  <si>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</si>
  <si>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</si>
  <si>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</si>
  <si>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</si>
  <si>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</si>
  <si>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</si>
  <si>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</si>
  <si>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</si>
  <si>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</si>
  <si>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</si>
  <si>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</si>
  <si>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</si>
  <si>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</si>
  <si>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</si>
  <si>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</si>
  <si>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</si>
  <si>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</si>
  <si>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</si>
  <si>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</si>
  <si>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</si>
  <si>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</si>
  <si>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</si>
  <si>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</si>
  <si>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</si>
  <si>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</si>
  <si>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</si>
  <si>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</si>
  <si>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</si>
  <si>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</si>
  <si>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</si>
  <si>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</si>
  <si>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</si>
  <si>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</si>
  <si>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</si>
  <si>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</si>
  <si>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</si>
  <si>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</si>
  <si>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</si>
  <si>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</si>
  <si>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</si>
  <si>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</si>
  <si>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</si>
  <si>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</si>
  <si>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</si>
  <si>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</si>
  <si>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</si>
  <si>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</si>
  <si>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</si>
  <si>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</si>
  <si>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</si>
  <si>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</si>
  <si>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</si>
  <si>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</si>
  <si>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</si>
  <si>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</si>
  <si>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</si>
  <si>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</si>
  <si>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</si>
  <si>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</si>
  <si>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</si>
  <si>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</si>
  <si>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</si>
  <si>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</si>
  <si>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</si>
  <si>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</si>
  <si>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</si>
  <si>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</si>
  <si>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</si>
  <si>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</si>
  <si>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</si>
  <si>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</si>
  <si>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</si>
  <si>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</si>
  <si>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</si>
  <si>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</si>
  <si>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</si>
  <si>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</si>
  <si>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</si>
  <si>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</si>
  <si>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</si>
  <si>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</si>
  <si>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</si>
  <si>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</si>
  <si>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</si>
  <si>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</si>
  <si>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</si>
  <si>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</si>
  <si>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</si>
  <si>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</si>
  <si>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</si>
  <si>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</si>
  <si>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</si>
  <si>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</si>
  <si>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</si>
  <si>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</si>
  <si>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</si>
  <si>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</si>
  <si>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</si>
  <si>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</si>
  <si>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</si>
  <si>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</si>
  <si>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</si>
  <si>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</si>
  <si>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</si>
  <si>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</si>
  <si>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</si>
  <si>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</si>
  <si>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</si>
  <si>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</si>
  <si>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</si>
  <si>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</si>
  <si>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</si>
  <si>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</si>
  <si>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</si>
  <si>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</si>
  <si>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</si>
  <si>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</si>
  <si>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</si>
  <si>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</si>
  <si>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</si>
  <si>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</si>
  <si>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</si>
  <si>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</si>
  <si>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</si>
  <si>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</si>
  <si>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</si>
  <si>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</si>
  <si>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</si>
  <si>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</si>
  <si>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</si>
  <si>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</si>
  <si>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</si>
  <si>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</si>
  <si>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</si>
  <si>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</si>
  <si>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</si>
  <si>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</si>
  <si>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</si>
  <si>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</si>
  <si>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</si>
  <si>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</si>
  <si>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</si>
  <si>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</si>
  <si>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</si>
  <si>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</si>
  <si>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</si>
  <si>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</si>
  <si>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</si>
  <si>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</si>
  <si>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</si>
  <si>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</si>
  <si>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</si>
  <si>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</si>
  <si>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</si>
  <si>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</si>
  <si>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</si>
  <si>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</si>
  <si>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</si>
  <si>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</si>
  <si>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</si>
  <si>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</si>
  <si>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</si>
  <si>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</si>
  <si>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</si>
  <si>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</si>
  <si>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</si>
  <si>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</si>
  <si>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</si>
  <si>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</si>
  <si>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</si>
  <si>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</si>
  <si>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</si>
  <si>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</si>
  <si>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</si>
  <si>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</si>
  <si>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</si>
  <si>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</si>
  <si>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</si>
  <si>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</si>
  <si>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</si>
  <si>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</si>
  <si>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</si>
  <si>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</si>
  <si>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</si>
  <si>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</si>
  <si>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</si>
  <si>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</si>
  <si>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</si>
  <si>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</si>
  <si>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</si>
  <si>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</si>
  <si>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</si>
  <si>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</si>
  <si>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</si>
  <si>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</si>
  <si>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</si>
  <si>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</si>
  <si>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</si>
  <si>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</si>
  <si>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</si>
  <si>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</si>
  <si>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</si>
  <si>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</si>
  <si>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</si>
  <si>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</si>
  <si>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</si>
  <si>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</si>
  <si>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</si>
  <si>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</si>
  <si>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</si>
  <si>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</si>
  <si>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</si>
  <si>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</si>
  <si>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</si>
  <si>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</si>
  <si>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</si>
  <si>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</si>
  <si>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</si>
  <si>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</si>
  <si>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</si>
  <si>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</si>
  <si>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</si>
  <si>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</si>
  <si>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</si>
  <si>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</si>
  <si>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</si>
  <si>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</si>
  <si>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</si>
  <si>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</si>
  <si>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</si>
  <si>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</si>
  <si>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</si>
  <si>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</si>
  <si>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</si>
  <si>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</si>
  <si>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</si>
  <si>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</si>
  <si>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</si>
  <si>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</si>
  <si>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</si>
  <si>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</si>
  <si>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</si>
  <si>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</si>
  <si>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</si>
  <si>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</si>
  <si>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</si>
  <si>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</si>
  <si>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</si>
  <si>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</si>
  <si>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</si>
  <si>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</si>
  <si>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</si>
  <si>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</si>
  <si>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</si>
  <si>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</si>
  <si>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</si>
  <si>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</si>
  <si>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</si>
  <si>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</si>
  <si>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</si>
  <si>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</si>
  <si>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</si>
  <si>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</si>
  <si>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</si>
  <si>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</si>
  <si>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</si>
  <si>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</si>
  <si>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</si>
  <si>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</si>
  <si>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</si>
  <si>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</si>
  <si>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</si>
  <si>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</si>
  <si>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</si>
  <si>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</si>
  <si>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</si>
  <si>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</si>
  <si>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</si>
  <si>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</si>
  <si>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</si>
  <si>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</si>
  <si>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</si>
  <si>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</si>
  <si>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</si>
  <si>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</si>
  <si>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</si>
  <si>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</si>
  <si>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</si>
  <si>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</si>
  <si>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</si>
  <si>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</si>
  <si>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</si>
  <si>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</si>
  <si>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</si>
  <si>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</si>
  <si>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</si>
  <si>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</si>
  <si>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</si>
  <si>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</si>
  <si>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</si>
  <si>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</si>
  <si>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</si>
  <si>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</si>
  <si>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</si>
  <si>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</si>
  <si>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</si>
  <si>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</si>
  <si>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</si>
  <si>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</si>
  <si>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</si>
  <si>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</si>
  <si>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</si>
  <si>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</si>
  <si>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</si>
  <si>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</si>
  <si>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</si>
  <si>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</si>
  <si>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</si>
  <si>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</si>
  <si>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</si>
  <si>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</si>
  <si>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</si>
  <si>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</si>
  <si>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</si>
  <si>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</si>
  <si>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</si>
  <si>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</si>
  <si>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</si>
  <si>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</si>
  <si>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</si>
  <si>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</si>
  <si>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</si>
  <si>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</si>
  <si>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</si>
  <si>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</si>
  <si>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</si>
  <si>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</si>
  <si>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</si>
  <si>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</si>
  <si>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</si>
  <si>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</si>
  <si>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</si>
  <si>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</si>
  <si>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</si>
  <si>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</si>
  <si>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</si>
  <si>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</si>
  <si>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</si>
  <si>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</si>
  <si>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</si>
  <si>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</si>
  <si>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</si>
  <si>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</si>
  <si>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</si>
  <si>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</si>
  <si>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</si>
  <si>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</si>
  <si>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</si>
  <si>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</si>
  <si>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</si>
  <si>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</si>
  <si>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</si>
  <si>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</si>
  <si>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</si>
  <si>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</si>
  <si>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</si>
  <si>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</si>
  <si>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</si>
  <si>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</si>
  <si>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</si>
  <si>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</si>
  <si>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</si>
  <si>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</si>
  <si>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</si>
  <si>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</si>
  <si>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</si>
  <si>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</si>
  <si>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</si>
  <si>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</si>
  <si>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</si>
  <si>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</si>
  <si>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</si>
  <si>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</si>
  <si>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</si>
  <si>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</si>
  <si>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</si>
  <si>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</si>
  <si>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</si>
  <si>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</si>
  <si>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</si>
  <si>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</si>
  <si>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</si>
  <si>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</si>
  <si>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</si>
  <si>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</si>
  <si>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</si>
  <si>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</si>
  <si>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</si>
  <si>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</si>
  <si>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</si>
  <si>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</si>
  <si>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</si>
  <si>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</si>
  <si>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</si>
  <si>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</si>
  <si>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</si>
  <si>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</si>
  <si>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</si>
  <si>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</si>
  <si>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</si>
  <si>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</si>
  <si>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</si>
  <si>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</si>
  <si>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</si>
  <si>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</si>
  <si>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</si>
  <si>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</si>
  <si>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</si>
  <si>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</si>
  <si>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</si>
  <si>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</si>
  <si>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</si>
  <si>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</si>
  <si>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</si>
  <si>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</si>
  <si>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</si>
  <si>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</si>
  <si>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</si>
  <si>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</si>
  <si>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</si>
  <si>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</si>
  <si>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</si>
  <si>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</si>
  <si>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</si>
  <si>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</si>
  <si>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</si>
  <si>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</si>
  <si>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</si>
  <si>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</si>
  <si>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</si>
  <si>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</si>
  <si>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</si>
  <si>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</si>
  <si>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</si>
  <si>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</si>
  <si>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</si>
  <si>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</si>
  <si>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</si>
  <si>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</si>
  <si>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</si>
  <si>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</si>
  <si>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</si>
  <si>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</si>
  <si>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</si>
  <si>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</si>
  <si>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</si>
  <si>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</si>
  <si>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</si>
  <si>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</si>
  <si>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</si>
  <si>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</si>
  <si>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</si>
  <si>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</si>
  <si>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</si>
  <si>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</si>
  <si>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</si>
  <si>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</si>
  <si>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</si>
  <si>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</si>
  <si>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</si>
  <si>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</si>
  <si>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</si>
  <si>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</si>
  <si>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</si>
  <si>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</si>
  <si>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</si>
  <si>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</si>
  <si>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</si>
  <si>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</si>
  <si>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</si>
  <si>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</si>
  <si>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</si>
  <si>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</si>
  <si>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</si>
  <si>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</si>
  <si>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</si>
  <si>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</si>
  <si>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</si>
  <si>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</si>
  <si>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</si>
  <si>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</si>
  <si>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</si>
  <si>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</si>
  <si>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</si>
  <si>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</si>
  <si>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</si>
  <si>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</si>
  <si>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</si>
  <si>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</si>
  <si>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</si>
  <si>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</si>
  <si>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</si>
  <si>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</si>
  <si>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</si>
  <si>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</si>
  <si>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</si>
  <si>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</si>
  <si>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</si>
  <si>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</si>
  <si>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</si>
  <si>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</si>
  <si>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</si>
  <si>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</si>
  <si>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</si>
  <si>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</si>
  <si>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</si>
  <si>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</si>
  <si>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</si>
  <si>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</si>
  <si>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</si>
  <si>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</si>
  <si>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</si>
  <si>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</si>
  <si>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</si>
  <si>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</si>
  <si>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</si>
  <si>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</si>
  <si>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</si>
  <si>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</si>
  <si>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</si>
  <si>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</si>
  <si>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</si>
  <si>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</si>
  <si>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</si>
  <si>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</si>
  <si>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</si>
  <si>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</si>
  <si>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</si>
  <si>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</si>
  <si>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</si>
  <si>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</si>
  <si>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</si>
  <si>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</si>
  <si>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</si>
  <si>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</si>
  <si>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</si>
  <si>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</si>
  <si>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</si>
  <si>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</si>
  <si>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</si>
  <si>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</si>
  <si>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</si>
  <si>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</si>
  <si>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</si>
  <si>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</si>
  <si>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</si>
  <si>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</si>
  <si>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</si>
  <si>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</si>
  <si>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</si>
  <si>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</si>
  <si>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</si>
  <si>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</si>
  <si>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</si>
  <si>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</si>
  <si>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</si>
  <si>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</si>
  <si>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</si>
  <si>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</si>
  <si>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</si>
  <si>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</si>
  <si>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</si>
  <si>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</si>
  <si>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</si>
  <si>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</si>
  <si>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</si>
  <si>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</si>
  <si>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</si>
  <si>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</si>
  <si>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</si>
  <si>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</si>
  <si>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</si>
  <si>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</si>
  <si>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</si>
  <si>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</si>
  <si>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</si>
  <si>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</si>
  <si>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</si>
  <si>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</si>
  <si>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</si>
  <si>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</si>
  <si>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</si>
  <si>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</si>
  <si>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</si>
  <si>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</si>
  <si>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</si>
  <si>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</si>
  <si>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</si>
  <si>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</si>
  <si>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</si>
  <si>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</si>
  <si>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</si>
  <si>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</si>
  <si>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</si>
  <si>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</si>
  <si>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</si>
  <si>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</si>
  <si>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</si>
  <si>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</si>
  <si>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</si>
  <si>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</si>
  <si>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</si>
  <si>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</si>
  <si>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</si>
  <si>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</si>
  <si>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</si>
  <si>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</si>
  <si>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</si>
  <si>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</si>
  <si>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</si>
  <si>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</si>
  <si>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</si>
  <si>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</si>
  <si>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</si>
  <si>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</si>
  <si>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</si>
  <si>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</si>
  <si>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</si>
  <si>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</si>
  <si>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</si>
  <si>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</si>
  <si>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</si>
  <si>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</si>
  <si>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</si>
  <si>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</si>
  <si>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</si>
  <si>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</si>
  <si>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</si>
  <si>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</si>
  <si>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</si>
  <si>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</si>
  <si>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</si>
  <si>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</si>
  <si>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</si>
  <si>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</si>
  <si>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</si>
  <si>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</si>
  <si>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</si>
  <si>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</si>
  <si>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</si>
  <si>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</si>
  <si>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</si>
  <si>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</si>
  <si>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</si>
  <si>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</si>
  <si>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</si>
  <si>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</si>
  <si>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</si>
  <si>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</si>
  <si>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</si>
  <si>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</si>
  <si>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</si>
  <si>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</si>
  <si>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</si>
  <si>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</si>
  <si>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</si>
  <si>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</si>
  <si>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</si>
  <si>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</si>
  <si>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</si>
  <si>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</si>
  <si>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</si>
  <si>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</si>
  <si>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</si>
  <si>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PCM-20251026-00000636</t>
  </si>
  <si>
    <t>60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</si>
  <si>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</si>
  <si>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</si>
  <si>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</si>
  <si>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</si>
  <si>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</si>
  <si>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</si>
  <si>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PCM-20251026-00000368</t>
  </si>
  <si>
    <t xml:space="preserve">Critical </t>
  </si>
  <si>
    <t>Mak6085 WM site located inside tunnel. DC box fell down from the wall. Team is at site and checking the issue.</t>
  </si>
  <si>
    <t>PCM-20251026-00000210</t>
  </si>
  <si>
    <t>5g cell down due to rectifier module faulty, rectifier module under repair arrangement</t>
  </si>
  <si>
    <t>No PCM</t>
  </si>
  <si>
    <t>KMS0473 before there was access issue as door was locked,
Saudi coordinator engaged and access granted, team found sceco issue and now sceco team at site working
Team unable to connect pg as rooftop site and sceco team working at Meter / main MDB</t>
  </si>
  <si>
    <t>PCM-20251025-00000406</t>
  </si>
  <si>
    <t xml:space="preserve">	
2025-10-26 07:50:22</t>
  </si>
  <si>
    <t>ETA 40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</si>
</sst>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xf numFmtId="0" fontId="36" fillId="0" borderId="0" xfId="0" applyFont="1"/>
    <xf numFmtId="165" fontId="22" fillId="0" borderId="9" xfId="0" applyNumberFormat="1" applyFont="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4" totalsRowShown="0" headerRowDxfId="157" dataDxfId="156" headerRowBorderDxfId="154" tableBorderDxfId="155" totalsRowBorderDxfId="153">
  <autoFilter ref="A1:CJ22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8" totalsRowShown="0" headerRowDxfId="48" dataDxfId="47" headerRowBorderDxfId="45" tableBorderDxfId="46" totalsRowBorderDxfId="44">
  <autoFilter ref="A1:L21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3" totalsRowShown="0" headerRowDxfId="15" dataDxfId="14" headerRowBorderDxfId="12" tableBorderDxfId="13">
  <autoFilter ref="A1:L1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293.44102928241045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12.946040856484615</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45956.389455208337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45956.389455208337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45956.389455208337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45956.389455208337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45956.389455208337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45956.389455208337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45956.389455208337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45956.389455208337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45956.389455208337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45956.389455208337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45956.389455208337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45956.389455208337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45956.389455208337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45956.389455208337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45956.389455208337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45956.389455208337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45956.389455208337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45956.389455208337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45956.389455208337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45956.389455208337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45956.389455208337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45956.389455208337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45956.389455208337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45956.389455208337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45956.389455208337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45956.389455208337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45956.389455208337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45956.389455208337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45956.389455208337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45956.389455208337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45956.389455208337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45956.389455208337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45956.389455208337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45956.389455208337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45956.389455208337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45956.389455208337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45956.389455208337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45956.389455208337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45956.389455208337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45956.389455208337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45956.389455208337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45956.389455208337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45956.389455208337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45956.389455208337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45956.389455208337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45956.389455208337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45956.389455208337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45956.389455208337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45956.389455208337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45956.389455208337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45956.389455208337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45956.389455208337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45956.389455208337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45956.389455208337</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45956.389455208337</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07C4675A-5CC0-4479-B7B0-325103E8D854}"/>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131.38961724537512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11.893679745371628</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45956.389455208337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45956.389455208337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45956.389455208337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45956.389455208337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45956.389455208337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45956.389455208337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45956.389455208337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45956.389455208337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45956.389455208337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45956.389455208337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45956.389455208337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45956.389455208337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45956.389455208337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45956.389455208337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45956.389455208337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45956.389455208337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45956.389455208337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45956.389455208337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45956.389455208337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45956.389455208337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45956.389455208337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45956.389455208337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45956.389455208337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45956.389455208337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45956.389455208337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45956.389455208337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45956.389455208337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45956.389455208337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45956.389455208337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45956.389455208337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45956.389455208337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45956.389455208337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45956.389455208337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45956.389455208337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45956.389455208337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45956.389455208337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45956.389455208337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45956.389455208337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45956.389455208337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45956.389455208337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45956.389455208337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45956.389455208337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45956.389455208337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45956.389455208337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45956.389455208337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45956.389455208337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45956.389455208337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45956.389455208337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45956.389455208337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45956.389455208337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45956.389455208337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45956.389455208337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45956.389455208337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45956.389455208337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45956.389455208337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45956.389455208337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45956.389455208337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45956.389455208337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45956.389455208337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45956.389455208337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45956.389455208337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45956.389455208337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45956.389455208337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45956.389455208337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45956.389455208337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45956.389455208337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45956.389455208337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45956.389455208337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45956.389455208337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45956.389455208337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45956.389455208337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45956.389455208337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45956.389455208337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45956.389455208337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45956.389455208337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61"/>
      <c r="B80" s="162" t="str">
        <f>IFERROR(VLOOKUP(D80,DB!A:K,11,0),"")</f>
        <v/>
      </c>
      <c r="C80" s="162"/>
      <c r="D80" s="162"/>
      <c r="E80" s="163"/>
      <c r="F80" s="164"/>
      <c r="G80" s="165">
        <f ca="1">IFERROR(NOW()-F80,"-")</f>
        <v>45956.389455208337</v>
      </c>
      <c r="H80" s="164"/>
      <c r="I80" s="162" t="str">
        <f>IFERROR(VLOOKUP(D80,DB!A:F,6,0),"")</f>
        <v/>
      </c>
      <c r="J80" s="162" t="str">
        <f>IFERROR(VLOOKUP(D80,DB!A:G,7,0),"")</f>
        <v/>
      </c>
      <c r="K80" s="166"/>
      <c r="L80" s="162" t="str">
        <f>IFERROR(VLOOKUP(D80,DB!A:I,9,0),"")</f>
        <v/>
      </c>
      <c r="M80" s="162"/>
      <c r="N80" s="162"/>
      <c r="O80" s="162"/>
      <c r="P80" s="162"/>
      <c r="Q80" s="162"/>
      <c r="R80" s="162"/>
      <c r="S80" s="162"/>
      <c r="T80" s="162"/>
      <c r="U80" s="162"/>
      <c r="V80" s="162"/>
      <c r="W80" s="162"/>
      <c r="X80" s="162"/>
      <c r="Y80" s="162"/>
      <c r="Z80" s="162"/>
      <c r="AA80" s="162"/>
      <c r="AB80" s="162"/>
      <c r="AC80" s="162"/>
      <c r="AD80" s="162"/>
      <c r="AE80" s="162"/>
      <c r="AF80" s="162"/>
      <c r="AG80" s="162"/>
      <c r="AH80" s="162"/>
      <c r="AI80" s="162"/>
      <c r="AJ80" s="162"/>
      <c r="AK80" s="162"/>
      <c r="AL80" s="162"/>
      <c r="AM80" s="162"/>
      <c r="AN80" s="162"/>
      <c r="AO80" s="162"/>
      <c r="AP80" s="162"/>
      <c r="AQ80" s="162"/>
      <c r="AR80" s="162"/>
      <c r="AS80" s="162"/>
      <c r="AT80" s="162"/>
      <c r="AU80" s="162"/>
      <c r="AV80" s="162"/>
      <c r="AW80" s="162"/>
      <c r="AX80" s="162"/>
      <c r="AY80" s="162"/>
      <c r="AZ80" s="162"/>
      <c r="BA80" s="162"/>
      <c r="BB80" s="162"/>
      <c r="BC80" s="162"/>
      <c r="BD80" s="162"/>
      <c r="BE80" s="162"/>
      <c r="BF80" s="162"/>
      <c r="BG80" s="162"/>
      <c r="BH80" s="162"/>
      <c r="BI80" s="162"/>
      <c r="BJ80" s="162"/>
      <c r="BK80" s="162"/>
      <c r="BL80" s="162"/>
      <c r="BM80" s="162"/>
      <c r="BN80" s="162"/>
      <c r="BO80" s="162"/>
      <c r="BP80" s="162"/>
      <c r="BQ80" s="162"/>
      <c r="BR80" s="162"/>
      <c r="BS80" s="162"/>
      <c r="BT80" s="162"/>
      <c r="BU80" s="162"/>
      <c r="BV80" s="162"/>
      <c r="BW80" s="162"/>
      <c r="BX80" s="162"/>
      <c r="BY80" s="162"/>
      <c r="BZ80" s="162"/>
      <c r="CA80" s="162"/>
      <c r="CB80" s="162"/>
      <c r="CC80" s="162"/>
      <c r="CD80" s="162"/>
      <c r="CE80" s="162"/>
      <c r="CF80" s="162"/>
      <c r="CG80" s="162"/>
      <c r="CH80" s="162"/>
      <c r="CI80" s="162"/>
      <c r="CJ80" s="167"/>
    </row>
    <row r="81" spans="1:88" ht="31.5" customHeight="1">
      <c r="A81" s="113"/>
      <c r="B81" s="18" t="str">
        <f>IFERROR(VLOOKUP(D81,DB!A:K,11,0),"")</f>
        <v/>
      </c>
      <c r="C81" s="18"/>
      <c r="D81" s="18"/>
      <c r="E81" s="114"/>
      <c r="F81" s="115"/>
      <c r="G81" s="116">
        <f ca="1">IFERROR(NOW()-F81,"-")</f>
        <v>45956.389455208337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45956.389455208337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45956.389455208337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45956.389455208337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45956.389455208337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45956.389455208337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45956.389455208337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45956.389455208337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45956.389455208337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45956.389455208337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45956.389455208337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45956.389455208337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45956.389455208337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45956.389455208337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45956.389455208337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45956.389455208337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45956.389455208337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45956.389455208337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45956.389455208337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45956.389455208337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45956.389455208337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45956.389455208337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45956.389455208337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45956.389455208337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45956.389455208337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45956.389455208337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45956.389455208337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45956.389455208337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45956.389455208337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45956.389455208337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45956.389455208337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45956.389455208337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45956.389455208337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45956.389455208337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45956.389455208337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45956.389455208337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45956.389455208337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45956.389455208337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45956.389455208337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45956.389455208337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45956.389455208337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45956.389455208337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45956.389455208337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45956.389455208337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45956.389455208337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45956.389455208337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45956.389455208337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45956.389455208337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45956.389455208337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45956.389455208337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45956.389455208337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45956.389455208337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45956.389455208337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45956.389455208337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45956.389455208337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45956.389455208337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45956.389455208337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45956.389455208337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45956.389455208337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45956.389455208337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45956.389455208337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45956.389455208337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45956.389455208337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45956.389455208337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45956.389455208337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45956.389455208337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45956.389455208337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45956.389455208337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45956.389455208337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45956.389455208337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45956.389455208337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45956.389455208337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45956.389455208337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45956.389455208337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45956.389455208337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45956.389455208337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45956.389455208337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45956.389455208337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45956.389455208337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45956.389455208337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45956.389455208337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45956.389455208337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45956.389455208337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45956.389455208337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45956.389455208337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45956.389455208337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45956.389455208337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45956.389455208337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45956.389455208337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45956.389455208337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45956.389455208337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45956.389455208337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45956.389455208337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45956.389455208337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45956.389455208337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45956.389455208337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45956.389455208337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45956.389455208337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45956.389455208337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45956.389455208337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45956.389455208337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45956.389455208337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45956.389455208337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45956.389455208337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45956.389455208337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45956.389455208337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45956.389455208337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45956.389455208337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45956.389455208337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45956.389455208337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45956.389455208337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45956.389455208337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45956.389455208337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45956.389455208337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45956.389455208337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45956.389455208337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45956.389455208337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45956.389455208337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45956.389455208337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45956.389455208337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45956.389455208337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45956.389455208337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45956.389455208337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45956.389455208337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45956.389455208337</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45956.389455208337</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45956.389455208337</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45956.389455208337</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45956.389455208337</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45956.389455208337</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45956.389455208337</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45956.389455208337</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45956.389455208337</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45956.389455208337</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45956.389455208337</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45956.389455208337</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45956.389455208337</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45956.389455208337</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45956.389455208337</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45956.389455208337</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45956.389455208337</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45956.389455208337</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45956.389455208337</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61"/>
      <c r="B224" s="162" t="str">
        <f>IFERROR(VLOOKUP(D224,DB!A:K,11,0),"")</f>
        <v/>
      </c>
      <c r="C224" s="162"/>
      <c r="D224" s="162"/>
      <c r="E224" s="163"/>
      <c r="F224" s="164"/>
      <c r="G224" s="165">
        <f ca="1">IFERROR(NOW()-F224,"-")</f>
        <v>45956.389455208337</v>
      </c>
      <c r="H224" s="164"/>
      <c r="I224" s="162" t="str">
        <f>IFERROR(VLOOKUP(D224,DB!A:F,6,0),"")</f>
        <v/>
      </c>
      <c r="J224" s="162" t="str">
        <f>IFERROR(VLOOKUP(D224,DB!A:G,7,0),"")</f>
        <v/>
      </c>
      <c r="K224" s="166"/>
      <c r="L224" s="162" t="str">
        <f>IFERROR(VLOOKUP(D224,DB!A:I,9,0),"")</f>
        <v/>
      </c>
      <c r="M224" s="162"/>
      <c r="N224" s="162"/>
      <c r="O224" s="162"/>
      <c r="P224" s="162"/>
      <c r="Q224" s="162"/>
      <c r="R224" s="162"/>
      <c r="S224" s="162"/>
      <c r="T224" s="162"/>
      <c r="U224" s="162"/>
      <c r="V224" s="162"/>
      <c r="W224" s="162"/>
      <c r="X224" s="162"/>
      <c r="Y224" s="162"/>
      <c r="Z224" s="162"/>
      <c r="AA224" s="162"/>
      <c r="AB224" s="162"/>
      <c r="AC224" s="162"/>
      <c r="AD224" s="162"/>
      <c r="AE224" s="162"/>
      <c r="AF224" s="162"/>
      <c r="AG224" s="162"/>
      <c r="AH224" s="162"/>
      <c r="AI224" s="162"/>
      <c r="AJ224" s="162"/>
      <c r="AK224" s="162"/>
      <c r="AL224" s="162"/>
      <c r="AM224" s="162"/>
      <c r="AN224" s="162"/>
      <c r="AO224" s="162"/>
      <c r="AP224" s="162"/>
      <c r="AQ224" s="162"/>
      <c r="AR224" s="162"/>
      <c r="AS224" s="162"/>
      <c r="AT224" s="162"/>
      <c r="AU224" s="162"/>
      <c r="AV224" s="162"/>
      <c r="AW224" s="162"/>
      <c r="AX224" s="162"/>
      <c r="AY224" s="162"/>
      <c r="AZ224" s="162"/>
      <c r="BA224" s="162"/>
      <c r="BB224" s="162"/>
      <c r="BC224" s="162"/>
      <c r="BD224" s="162"/>
      <c r="BE224" s="162"/>
      <c r="BF224" s="162"/>
      <c r="BG224" s="162"/>
      <c r="BH224" s="162"/>
      <c r="BI224" s="162"/>
      <c r="BJ224" s="162"/>
      <c r="BK224" s="162"/>
      <c r="BL224" s="162"/>
      <c r="BM224" s="162"/>
      <c r="BN224" s="162"/>
      <c r="BO224" s="162"/>
      <c r="BP224" s="162"/>
      <c r="BQ224" s="162"/>
      <c r="BR224" s="162"/>
      <c r="BS224" s="162"/>
      <c r="BT224" s="162"/>
      <c r="BU224" s="162"/>
      <c r="BV224" s="162"/>
      <c r="BW224" s="162"/>
      <c r="BX224" s="162"/>
      <c r="BY224" s="162"/>
      <c r="BZ224" s="162"/>
      <c r="CA224" s="162"/>
      <c r="CB224" s="162"/>
      <c r="CC224" s="162"/>
      <c r="CD224" s="162"/>
      <c r="CE224" s="162"/>
      <c r="CF224" s="162"/>
      <c r="CG224" s="162"/>
      <c r="CH224" s="162"/>
      <c r="CI224" s="162"/>
      <c r="CJ224" s="167"/>
    </row>
  </sheetData>
  <dataValidations count="2">
    <dataValidation allowBlank="1" showInputMessage="1" showErrorMessage="1" sqref="E1" xr:uid="{4D935161-CDD3-4592-B877-3FB59C99E142}"/>
    <dataValidation type="list" allowBlank="1" showInputMessage="1" showErrorMessage="1" sqref="E3:E22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D2" sqref="D2:D9"/>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45956.389455208337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45956.389455208337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45956.389455208337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45956.389455208337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45956.389455208337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45956.389455208337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45956.389455208337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45956.389455208337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45956.389455208337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45956.389455208337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45956.389455208337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45956.389455208337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45956.389455208337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45956.389455208337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45956.389455208337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45956.389455208337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45956.389455208337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45956.389455208337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45956.389455208337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45956.389455208337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45956.389455208337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45956.389455208337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45956.389455208337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45956.389455208337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45956.389455208337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45956.389455208337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45956.389455208337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45956.389455208337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45956.389455208337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45956.389455208337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45956.389455208337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45956.389455208337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45956.389455208337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45956.389455208337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45956.389455208337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45956.389455208337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45956.389455208337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45956.389455208337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45956.389455208337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45956.389455208337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45956.389455208337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45956.389455208337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45956.389455208337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45956.389455208337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45956.389455208337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45956.389455208337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45956.389455208337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45956.389455208337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45956.389455208337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45956.389455208337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45956.389455208337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45956.389455208337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45956.389455208337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45956.389455208337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45956.389455208337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45956.389455208337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45956.389455208337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45956.389455208337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45956.389455208337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45956.389455208337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45956.389455208337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45956.389455208337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45956.389455208337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45956.389455208337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45956.389455208337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45956.389455208337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45956.389455208337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45956.389455208337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45956.389455208337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45956.389455208337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45956.389455208337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45956.389455208337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45956.389455208337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45956.389455208337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45956.389455208337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45956.389455208337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45956.389455208337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45956.389455208337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45956.389455208337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45956.389455208337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45956.389455208337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45956.389455208337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45956.389455208337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45956.389455208337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45956.389455208337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45956.389455208337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45956.389455208337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45956.389455208337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45956.389455208337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45956.389455208337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45956.389455208337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45956.389455208337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45956.389455208337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45956.389455208337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45956.389455208337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45956.389455208337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45956.389455208337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45956.389455208337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45956.389455208337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45956.389455208337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45956.389455208337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45956.389455208337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45956.389455208337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45956.389455208337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45956.389455208337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45956.389455208337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45956.389455208337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45956.389455208337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45956.389455208337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45956.389455208337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45956.389455208337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45956.389455208337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45956.389455208337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45956.389455208337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45956.389455208337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45956.389455208337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45956.389455208337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45956.389455208337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45956.389455208337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45956.389455208337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45956.389455208337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45956.389455208337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45956.389455208337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45956.389455208337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45956.389455208337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45956.389455208337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45956.389455208337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45956.389455208337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45956.389455208337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45956.389455208337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45956.389455208337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45956.389455208337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45956.389455208337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45956.389455208337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45956.389455208337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45956.389455208337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45956.389455208337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45956.389455208337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45956.389455208337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45956.389455208337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45956.389455208337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45956.389455208337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45956.389455208337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45956.389455208337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45956.389455208337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45956.389455208337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45956.389455208337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45956.389455208337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45956.389455208337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45956.389455208337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45956.389455208337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45956.389455208337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45956.389455208337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45956.389455208337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45956.389455208337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45956.389455208337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45956.389455208337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45956.389455208337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45956.389455208337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45956.389455208337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45956.389455208337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45956.389455208337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45956.389455208337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45956.389455208337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45956.389455208337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45956.389455208337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45956.389455208337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45956.389455208337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45956.389455208337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45956.389455208337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45956.389455208337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45956.389455208337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45956.389455208337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45956.389455208337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45956.389455208337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45956.389455208337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45956.389455208337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45956.389455208337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45956.389455208337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45956.389455208337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45956.389455208337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45956.389455208337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45956.389455208337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45956.389455208337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45956.389455208337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45956.389455208337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45956.389455208337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45956.389455208337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45956.389455208337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45956.389455208337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45956.389455208337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45956.389455208337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45956.389455208337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45956.389455208337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45956.389455208337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45956.389455208337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45956.389455208337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45956.389455208337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45956.389455208337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45956.389455208337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45956.389455208337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45956.389455208337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45956.389455208337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45956.389455208337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45956.389455208337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45956.389455208337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45956.389455208337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45956.389455208337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45956.389455208337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45956.389455208337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45956.389455208337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45956.389455208337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45956.389455208337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45956.389455208337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45956.389455208337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45956.389455208337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45956.389455208337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45956.389455208337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45956.389455208337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45956.389455208337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45956.389455208337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45956.389455208337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45956.389455208337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45956.389455208337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45956.389455208337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45956.389455208337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45956.389455208337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45956.389455208337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45956.389455208337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45956.389455208337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45956.389455208337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45956.389455208337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45956.389455208337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45956.389455208337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45956.389455208337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45956.389455208337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45956.389455208337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45956.389455208337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45956.389455208337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45956.389455208337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45956.389455208337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45956.389455208337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45956.389455208337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45956.389455208337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45956.389455208337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45956.389455208337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45956.389455208337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45956.389455208337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45956.389455208337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45956.389455208337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45956.389455208337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45956.389455208337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45956.389455208337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45956.389455208337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45956.389455208337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45956.389455208337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45956.389455208337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45956.389455208337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45956.389455208337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45956.389455208337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45956.389455208337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45956.389455208337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45956.389455208337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45956.389455208337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45956.389455208337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45956.389455208337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45956.389455208337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45956.389455208337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45956.389455208337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45956.389455208337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45956.389455208337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45956.389455208337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45956.389455208337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45956.389455208337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45956.389455208337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45956.389455208337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45956.389455208337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45956.389455208337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45956.389455208337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45956.389455208337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45956.389455208337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45956.389455208337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45956.389455208337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45956.389455208337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45956.389455208337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45956.389455208337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45956.389455208337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45956.389455208337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45956.389455208337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45956.389455208337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45956.389455208337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45956.389455208337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45956.389455208337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45956.389455208337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45956.389455208337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45956.389455208337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45956.389455208337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45956.389455208337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45956.389455208337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45956.389455208337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45956.389455208337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45956.389455208337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45956.389455208337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45956.389455208337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45956.389455208337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45956.389455208337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45956.389455208337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45956.389455208337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45956.389455208337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45956.389455208337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45956.389455208337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45956.389455208337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45956.389455208337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45956.389455208337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45956.389455208337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45956.389455208337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45956.389455208337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45956.389455208337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45956.389455208337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45956.389455208337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45956.389455208337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45956.389455208337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45956.389455208337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45956.389455208337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45956.389455208337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45956.389455208337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45956.389455208337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45956.389455208337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45956.389455208337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45956.389455208337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45956.389455208337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45956.389455208337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45956.389455208337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45956.389455208337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45956.389455208337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45956.389455208337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45956.389455208337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45956.389455208337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45956.389455208337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45956.389455208337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45956.389455208337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45956.389455208337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45956.389455208337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45956.389455208337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45956.389455208337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45956.389455208337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45956.389455208337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45956.389455208337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45956.389455208337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45956.389455208337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45956.389455208337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45956.389455208337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45956.389455208337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45956.389455208337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45956.389455208337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45956.389455208337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45956.389455208337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45956.389455208337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45956.389455208337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45956.389455208337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45956.389455208337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45956.389455208337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45956.389455208337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45956.389455208337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45956.389455208337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45956.389455208337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45956.389455208337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45956.389455208337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45956.389455208337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45956.389455208337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45956.389455208337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45956.389455208337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45956.389455208337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45956.389455208337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45956.389455208337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45956.389455208337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45956.389455208337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45956.389455208337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45956.389455208337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45956.389455208337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45956.389455208337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45956.389455208337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45956.389455208337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45956.389455208337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45956.389455208337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45956.389455208337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45956.389455208337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45956.389455208337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45956.389455208337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45956.389455208337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45956.389455208337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45956.389455208337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45956.389455208337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45956.389455208337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45956.389455208337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45956.389455208337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45956.389455208337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45956.389455208337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45956.389455208337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45956.389455208337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45956.389455208337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45956.389455208337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45956.389455208337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45956.389455208337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45956.389455208337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45956.389455208337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45956.389455208337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45956.389455208337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45956.389455208337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45956.389455208337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45956.389455208337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45956.389455208337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45956.389455208337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45956.389455208337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45956.389455208337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45956.389455208337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45956.389455208337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45956.389455208337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45956.389455208337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45956.389455208337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45956.389455208337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45956.389455208337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45956.389455208337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45956.389455208337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45956.389455208337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45956.389455208337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45956.389455208337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45956.389455208337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45956.389455208337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45956.389455208337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45956.389455208337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45956.389455208337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45956.389455208337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45956.389455208337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45956.389455208337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45956.389455208337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45956.389455208337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45956.389455208337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45956.389455208337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45956.389455208337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45956.389455208337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45956.389455208337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45956.389455208337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45956.389455208337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45956.389455208337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45956.389455208337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45956.389455208337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45956.389455208337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45956.389455208337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45956.389455208337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45956.389455208337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45956.389455208337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45956.389455208337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45956.389455208337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45956.389455208337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45956.389455208337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45956.389455208337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45956.389455208337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45956.389455208337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45956.389455208337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45956.389455208337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45956.389455208337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45956.389455208337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45956.389455208337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45956.389455208337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45956.389455208337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45956.389455208337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45956.389455208337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45956.389455208337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45956.389455208337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45956.389455208337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45956.389455208337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45956.389455208337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45956.389455208337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45956.389455208337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45956.389455208337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45956.389455208337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45956.389455208337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45956.389455208337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45956.389455208337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45956.389455208337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45956.389455208337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45956.389455208337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45956.389455208337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45956.389455208337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45956.389455208337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45956.389455208337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45956.389455208337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45956.389455208337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45956.389455208337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45956.389455208337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45956.389455208337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45956.389455208337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45956.389455208337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45956.389455208337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45956.389455208337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45956.389455208337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45956.389455208337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45956.389455208337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45956.389455208337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45956.389455208337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45956.389455208337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45956.389455208337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45956.389455208337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45956.389455208337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45956.389455208337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45956.389455208337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45956.389455208337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45956.389455208337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45956.389455208337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45956.389455208337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45956.389455208337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45956.389455208337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45956.389455208337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45956.389455208337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45956.389455208337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45956.389455208337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45956.389455208337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45956.389455208337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45956.389455208337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45956.389455208337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45956.389455208337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45956.389455208337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45956.389455208337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45956.389455208337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45956.389455208337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45956.389455208337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45956.389455208337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45956.389455208337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45956.389455208337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45956.389455208337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45956.389455208337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45956.389455208337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45956.389455208337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45956.389455208337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45956.389455208337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45956.389455208337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45956.389455208337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45956.389455208337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45956.389455208337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45956.389455208337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45956.389455208337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45956.389455208337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45956.389455208337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45956.389455208337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45956.389455208337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45956.389455208337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45956.389455208337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45956.389455208337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45956.389455208337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45956.389455208337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45956.389455208337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45956.389455208337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45956.389455208337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45956.389455208337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45956.389455208337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45956.389455208337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45956.389455208337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45956.389455208337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45956.389455208337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45956.389455208337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45956.389455208337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45956.389455208337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45956.389455208337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45956.389455208337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45956.389455208337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45956.389455208337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45956.389455208337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45956.389455208337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45956.389455208337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45956.389455208337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45956.389455208337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45956.389455208337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45956.389455208337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45956.389455208337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45956.389455208337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45956.389455208337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45956.389455208337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45956.389455208337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45956.389455208337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45956.389455208337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45956.389455208337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45956.389455208337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45956.389455208337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45956.389455208337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45956.389455208337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45956.389455208337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45956.389455208337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45956.389455208337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45956.389455208337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45956.389455208337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45956.389455208337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45956.389455208337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45956.389455208337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45956.389455208337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45956.389455208337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45956.389455208337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45956.389455208337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45956.389455208337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45956.389455208337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45956.389455208337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45956.389455208337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45956.389455208337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45956.389455208337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45956.389455208337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45956.389455208337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45956.389455208337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45956.389455208337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45956.389455208337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45956.389455208337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45956.389455208337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45956.389455208337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45956.389455208337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45956.389455208337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45956.389455208337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45956.389455208337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45956.389455208337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45956.389455208337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45956.389455208337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45956.389455208337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45956.389455208337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45956.389455208337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45956.389455208337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45956.389455208337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45956.389455208337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45956.389455208337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45956.389455208337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45956.389455208337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45956.389455208337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45956.389455208337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45956.389455208337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45956.389455208337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45956.389455208337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45956.389455208337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45956.389455208337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45956.389455208337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45956.389455208337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45956.389455208337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45956.389455208337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45956.389455208337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45956.389455208337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45956.389455208337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45956.389455208337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45956.389455208337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45956.389455208337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45956.389455208337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45956.389455208337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45956.389455208337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45956.389455208337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45956.389455208337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45956.389455208337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45956.389455208337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45956.389455208337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45956.389455208337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45956.389455208337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45956.389455208337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45956.389455208337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45956.389455208337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45956.389455208337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45956.389455208337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45956.389455208337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45956.389455208337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45956.389455208337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45956.389455208337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45956.389455208337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45956.389455208337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45956.389455208337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45956.389455208337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45956.389455208337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45956.389455208337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45956.389455208337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45956.389455208337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45956.389455208337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45956.389455208337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45956.389455208337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45956.389455208337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45956.389455208337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45956.389455208337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45956.389455208337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45956.389455208337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45956.389455208337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45956.389455208337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45956.389455208337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45956.389455208337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45956.389455208337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45956.389455208337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45956.389455208337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45956.389455208337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45956.389455208337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45956.389455208337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45956.389455208337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45956.389455208337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45956.389455208337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45956.389455208337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45956.389455208337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45956.389455208337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45956.389455208337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45956.389455208337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45956.389455208337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45956.389455208337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45956.389455208337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45956.389455208337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45956.389455208337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45956.389455208337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45956.389455208337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45956.389455208337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45956.389455208337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45956.389455208337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45956.389455208337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45956.389455208337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45956.389455208337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45956.389455208337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45956.389455208337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45956.389455208337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45956.389455208337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45956.389455208337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45956.389455208337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45956.389455208337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45956.389455208337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45956.389455208337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45956.389455208337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45956.389455208337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45956.389455208337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45956.389455208337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45956.389455208337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45956.389455208337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45956.389455208337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45956.389455208337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45956.389455208337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45956.389455208337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45956.389455208337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45956.389455208337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45956.389455208337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45956.389455208337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45956.389455208337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45956.389455208337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45956.389455208337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45956.389455208337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45956.389455208337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45956.389455208337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45956.389455208337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45956.389455208337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45956.389455208337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45956.389455208337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45956.389455208337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45956.389455208337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45956.389455208337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45956.389455208337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45956.389455208337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45956.389455208337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45956.389455208337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45956.389455208337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45956.389455208337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45956.389455208337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45956.389455208337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45956.389455208337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45956.389455208337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45956.389455208337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45956.389455208337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45956.389455208337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45956.389455208337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45956.389455208337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45956.389455208337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45956.389455208337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45956.389455208337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45956.389455208337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45956.389455208337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45956.389455208337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45956.389455208337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45956.389455208337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45956.389455208337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45956.389455208337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45956.389455208337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45956.389455208337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45956.389455208337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45956.389455208337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45956.389455208337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45956.389455208337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45956.389455208337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45956.389455208337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45956.389455208337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45956.389455208337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45956.389455208337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45956.389455208337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45956.389455208337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45956.389455208337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45956.389455208337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45956.389455208337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45956.389455208337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45956.389455208337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45956.389455208337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45956.389455208337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45956.389455208337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45956.389455208337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45956.389455208337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45956.389455208337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45956.389455208337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45956.389455208337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45956.389455208337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45956.389455208337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45956.389455208337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45956.389455208337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45956.389455208337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45956.389455208337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45956.389455208337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45956.389455208337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45956.389455208337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45956.389455208337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45956.389455208337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45956.389455208337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45956.389455208337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45956.389455208337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45956.389455208337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45956.389455208337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45956.389455208337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45956.389455208337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45956.389455208337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45956.389455208337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45956.389455208337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45956.389455208337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45956.389455208337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45956.389455208337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45956.389455208337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45956.389455208337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45956.389455208337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45956.389455208337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45956.389455208337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45956.389455208337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45956.389455208337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45956.389455208337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45956.389455208337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45956.389455208337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45956.389455208337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45956.389455208337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45956.389455208337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45956.389455208337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45956.389455208337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45956.389455208337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45956.389455208337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45956.389455208337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45956.389455208337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45956.389455208337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45956.389455208337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45956.389455208337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45956.389455208337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45956.389455208337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45956.389455208337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45956.389455208337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45956.389455208337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45956.389455208337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45956.389455208337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45956.389455208337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45956.389455208337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45956.389455208337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45956.389455208337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45956.389455208337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45956.389455208337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45956.389455208337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45956.389455208337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45956.389455208337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45956.389455208337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45956.389455208337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45956.389455208337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45956.389455208337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45956.389455208337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45956.389455208337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45956.389455208337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45956.389455208337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45956.389455208337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45956.389455208337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45956.389455208337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45956.389455208337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45956.389455208337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45956.389455208337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45956.389455208337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45956.389455208337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45956.389455208337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45956.389455208337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45956.389455208337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45956.389455208337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45956.389455208337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45956.389455208337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45956.389455208337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45956.389455208337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45956.389455208337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45956.389455208337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45956.389455208337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45956.389455208337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45956.389455208337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45956.389455208337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45956.389455208337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45956.389455208337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45956.389455208337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45956.389455208337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45956.389455208337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45956.389455208337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45956.389455208337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45956.389455208337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45956.389455208337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45956.389455208337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45956.389455208337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45956.389455208337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45956.389455208337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45956.389455208337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45956.389455208337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45956.389455208337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45956.389455208337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45956.389455208337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45956.389455208337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45956.389455208337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45956.389455208337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45956.389455208337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45956.389455208337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45956.389455208337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45956.389455208337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45956.389455208337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45956.389455208337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45956.389455208337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45956.389455208337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45956.389455208337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45956.389455208337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45956.389455208337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45956.389455208337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45956.389455208337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45956.389455208337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45956.389455208337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45956.389455208337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45956.389455208337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45956.389455208337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45956.389455208337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45956.389455208337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45956.389455208337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45956.389455208337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45956.389455208337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45956.389455208337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45956.389455208337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45956.389455208337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45956.389455208337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45956.389455208337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45956.389455208337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45956.389455208337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45956.389455208337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45956.389455208337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45956.389455208337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45956.389455208337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45956.389455208337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45956.389455208337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45956.389455208337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45956.389455208337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45956.389455208337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45956.389455208337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45956.389455208337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45956.389455208337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45956.389455208337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45956.389455208337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45956.389455208337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45956.389455208337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45956.389455208337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45956.389455208337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45956.389455208337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45956.389455208337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45956.389455208337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45956.389455208337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45956.389455208337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45956.389455208337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45956.389455208337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45956.389455208337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45956.389455208337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45956.389455208337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45956.389455208337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45956.389455208337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45956.389455208337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45956.389455208337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45956.389455208337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45956.389455208337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45956.389455208337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45956.389455208337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45956.389455208337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45956.389455208337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45956.389455208337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45956.389455208337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45956.389455208337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45956.389455208337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45956.389455208337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45956.389455208337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45956.389455208337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45956.389455208337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45956.389455208337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45956.389455208337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45956.389455208337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45956.389455208337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45956.389455208337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45956.389455208337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45956.389455208337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45956.389455208337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45956.389455208337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45956.389455208337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45956.389455208337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45956.389455208337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45956.389455208337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45956.389455208337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45956.389455208337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45956.389455208337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45956.389455208337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45956.389455208337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45956.389455208337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45956.389455208337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45956.389455208337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45956.389455208337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45956.389455208337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45956.389455208337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45956.389455208337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45956.389455208337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45956.389455208337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45956.389455208337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45956.389455208337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45956.389455208337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45956.389455208337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45956.389455208337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45956.389455208337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45956.389455208337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45956.389455208337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45956.389455208337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45956.389455208337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45956.389455208337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45956.389455208337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45956.389455208337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45956.389455208337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45956.389455208337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45956.389455208337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45956.389455208337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45956.389455208337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45956.389455208337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45956.389455208337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45956.389455208337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45956.389455208337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45956.389455208337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45956.389455208337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45956.389455208337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45956.389455208337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45956.389455208337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45956.389455208337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45956.389455208337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45956.389455208337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45956.389455208337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45956.389455208337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45956.389455208337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45956.389455208337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45956.389455208337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45956.389455208337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45956.389455208337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45956.389455208337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45956.389455208337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45956.389455208337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45956.389455208337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45956.389455208337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45956.389455208337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45956.389455208337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45956.389455208337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45956.389455208337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45956.389455208337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45956.389455208337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45956.389455208337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45956.389455208337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45956.389455208337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45956.389455208337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45956.389455208337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45956.389455208337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45956.389455208337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45956.389455208337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45956.389455208337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45956.389455208337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45956.389455208337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45956.389455208337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45956.389455208337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45956.389455208337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45956.389455208337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45956.389455208337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45956.389455208337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45956.389455208337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45956.389455208337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45956.389455208337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45956.389455208337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45956.389455208337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45956.389455208337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45956.389455208337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45956.389455208337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45956.389455208337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45956.389455208337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45956.389455208337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45956.389455208337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45956.389455208337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45956.389455208337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45956.389455208337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45956.389455208337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45956.389455208337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45956.389455208337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45956.389455208337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45956.389455208337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45956.389455208337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45956.389455208337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45956.389455208337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45956.389455208337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45956.389455208337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45956.389455208337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45956.389455208337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45956.389455208337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45956.389455208337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45956.389455208337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45956.389455208337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45956.389455208337</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45956.389455208337</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8"/>
  <sheetViews>
    <sheetView tabSelected="1" workbookViewId="0">
      <selection activeCell="D7" sqref="D7: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252.90873761574039</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2.754732986111776</v>
      </c>
      <c r="H3" s="123">
        <v>45953.546631944446</v>
      </c>
      <c r="I3" s="99" t="str">
        <f>IFERROR(VLOOKUP(D3,DB!A:F,6,0),"")</f>
        <v>SCECO</v>
      </c>
      <c r="J3" s="99" t="str">
        <f>IFERROR(VLOOKUP(D3,DB!A:G,7,0),"")</f>
        <v>Dead</v>
      </c>
      <c r="K3" s="125" t="s">
        <v>39089</v>
      </c>
      <c r="L3" s="121" t="str">
        <f>IFERROR(VLOOKUP(D3,DB!A:I,9,0),"")</f>
        <v>Latis</v>
      </c>
    </row>
    <row r="4" spans="1:16" ht="15" customHeight="1">
      <c r="A4" s="119" t="s">
        <v>39090</v>
      </c>
      <c r="B4" s="119" t="str">
        <f>IFERROR(VLOOKUP(D4,DB!A:K,11,0),"")</f>
        <v>R4</v>
      </c>
      <c r="C4" s="120">
        <v>1</v>
      </c>
      <c r="D4" s="121" t="s">
        <v>37079</v>
      </c>
      <c r="E4" s="98" t="s">
        <v>38998</v>
      </c>
      <c r="F4" s="123">
        <v>45956.359722222223</v>
      </c>
      <c r="G4" s="124">
        <f ca="1">IFERROR(NOW()-F4,"")</f>
        <v>2.9732986113231163E-2</v>
      </c>
      <c r="H4" s="123">
        <v>45956.35423611111</v>
      </c>
      <c r="I4" s="119" t="str">
        <f>IFERROR(VLOOKUP(D4,DB!A:F,6,0),"")</f>
        <v>SCECO</v>
      </c>
      <c r="J4" s="119" t="str">
        <f>IFERROR(VLOOKUP(D4,DB!A:G,7,0),"")</f>
        <v>Dead</v>
      </c>
      <c r="K4" s="125" t="s">
        <v>39091</v>
      </c>
      <c r="L4" s="121" t="str">
        <f>IFERROR(VLOOKUP(D4,DB!A:I,9,0),"")</f>
        <v>Latis</v>
      </c>
    </row>
    <row r="5" spans="1:16" ht="15" customHeight="1">
      <c r="A5" s="119"/>
      <c r="B5" s="119" t="str">
        <f>IFERROR(VLOOKUP(D5,DB!A:K,11,0),"")</f>
        <v/>
      </c>
      <c r="C5" s="120"/>
      <c r="D5" s="121"/>
      <c r="E5" s="98"/>
      <c r="F5" s="123"/>
      <c r="G5" s="124">
        <f ca="1">IFERROR(NOW()-F5,"")</f>
        <v>45956.389455208337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45956.389455208337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45956.389455208337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45956.389455208337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45956.389455208337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45956.389455208337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45956.389455208337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45956.389455208337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45956.389455208337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45956.389455208337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45956.389455208337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45956.389455208337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45956.389455208337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45956.389455208337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45956.389455208337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45956.389455208337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45956.389455208337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45956.389455208337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45956.389455208337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45956.389455208337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45956.389455208337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45956.389455208337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45956.389455208337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45956.389455208337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45956.389455208337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45956.389455208337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45956.389455208337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45956.389455208337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45956.389455208337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45956.389455208337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45956.389455208337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45956.389455208337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45956.389455208337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45956.389455208337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45956.389455208337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45956.389455208337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45956.389455208337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45956.389455208337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45956.389455208337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45956.389455208337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45956.389455208337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45956.389455208337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45956.389455208337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45956.389455208337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45956.389455208337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45956.389455208337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45956.389455208337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45956.389455208337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45956.389455208337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45956.389455208337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45956.389455208337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45956.389455208337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45956.389455208337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45956.389455208337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45956.389455208337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45956.389455208337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45956.389455208337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45956.389455208337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45956.389455208337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45956.389455208337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45956.389455208337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45956.389455208337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45956.389455208337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45956.389455208337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45956.389455208337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45956.389455208337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45956.389455208337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45956.389455208337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45956.389455208337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45956.389455208337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45956.389455208337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45956.389455208337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45956.389455208337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45956.389455208337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45956.389455208337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45956.389455208337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45956.389455208337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45956.389455208337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45956.389455208337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45956.389455208337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45956.389455208337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45956.389455208337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45956.389455208337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45956.389455208337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45956.389455208337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45956.389455208337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45956.389455208337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45956.389455208337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45956.389455208337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45956.389455208337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45956.389455208337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45956.389455208337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45956.389455208337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45956.389455208337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45956.389455208337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45956.389455208337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45956.389455208337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45956.389455208337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45956.389455208337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45956.389455208337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45956.389455208337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45956.389455208337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45956.389455208337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45956.389455208337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45956.389455208337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45956.389455208337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45956.389455208337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45956.389455208337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45956.389455208337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45956.389455208337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45956.389455208337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45956.389455208337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45956.389455208337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45956.389455208337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45956.389455208337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45956.389455208337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45956.389455208337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45956.389455208337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45956.389455208337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45956.389455208337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45956.389455208337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45956.389455208337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45956.389455208337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45956.389455208337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45956.389455208337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45956.389455208337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45956.389455208337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45956.389455208337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45956.389455208337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45956.389455208337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45956.389455208337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45956.389455208337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45956.389455208337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45956.389455208337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45956.389455208337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45956.389455208337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45956.389455208337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45956.389455208337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45956.389455208337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45956.389455208337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45956.389455208337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45956.389455208337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45956.389455208337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45956.389455208337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45956.389455208337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45956.389455208337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45956.389455208337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45956.389455208337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45956.389455208337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45956.389455208337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45956.389455208337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45956.389455208337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45956.389455208337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45956.389455208337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45956.389455208337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45956.389455208337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45956.389455208337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45956.389455208337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45956.389455208337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45956.389455208337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45956.389455208337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45956.389455208337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45956.389455208337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45956.389455208337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45956.389455208337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45956.389455208337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45956.389455208337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45956.389455208337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45956.389455208337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45956.389455208337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45956.389455208337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45956.389455208337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45956.389455208337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45956.389455208337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45956.389455208337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45956.389455208337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45956.389455208337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45956.389455208337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45956.389455208337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45956.389455208337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45956.389455208337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45956.389455208337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45956.389455208337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45956.389455208337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45956.389455208337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45956.389455208337</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45956.389455208337</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45956.389455208337</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45956.389455208337</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45956.389455208337</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45956.389455208337</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45956.389455208337</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45956.389455208337</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45956.389455208337</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45956.389455208337</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45956.389455208337</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45956.389455208337</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45956.389455208337</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45956.389455208337</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45956.389455208337</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45956.389455208337</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45956.389455208337</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45956.389455208337</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45956.389455208337</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45956.389455208337</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45956.389455208337</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45956.389455208337</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45956.389455208337</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45956.389455208337</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45956.389455208337</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45956.389455208337</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45956.389455208337</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45956.389455208337</v>
      </c>
      <c r="H217" s="123"/>
      <c r="I217" s="119" t="str">
        <f>IFERROR(VLOOKUP(D217,DB!A:F,6,0),"")</f>
        <v/>
      </c>
      <c r="J217" s="119" t="str">
        <f>IFERROR(VLOOKUP(D217,DB!A:G,7,0),"")</f>
        <v/>
      </c>
      <c r="K217" s="125"/>
      <c r="L217" s="121" t="str">
        <f>IFERROR(VLOOKUP(D217,DB!A:I,9,0),"")</f>
        <v/>
      </c>
    </row>
    <row r="218" spans="1:12" ht="15" customHeight="1">
      <c r="A218" s="126"/>
      <c r="B218" s="126" t="str">
        <f>IFERROR(VLOOKUP(D218,DB!A:K,11,0),"")</f>
        <v/>
      </c>
      <c r="C218" s="127"/>
      <c r="D218" s="128"/>
      <c r="E218" s="129"/>
      <c r="F218" s="130"/>
      <c r="G218" s="131">
        <f ca="1">IFERROR(NOW()-F218,"")</f>
        <v>45956.389455208337</v>
      </c>
      <c r="H218" s="130"/>
      <c r="I218" s="126" t="str">
        <f>IFERROR(VLOOKUP(D218,DB!A:F,6,0),"")</f>
        <v/>
      </c>
      <c r="J218" s="126" t="str">
        <f>IFERROR(VLOOKUP(D218,DB!A:G,7,0),"")</f>
        <v/>
      </c>
      <c r="K218" s="132"/>
      <c r="L218" s="128" t="str">
        <f>IFERROR(VLOOKUP(D218,DB!A:I,9,0),"")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64.557395023148274</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30.200577893519949</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7.7283440972241806</v>
      </c>
      <c r="H4" s="153">
        <v>45948.661111111112</v>
      </c>
      <c r="I4" s="152" t="str">
        <f>IFERROR(VLOOKUP(D4,DB!A:F,6,0),"")</f>
        <v>SCECO</v>
      </c>
      <c r="J4" s="152" t="str">
        <f>IFERROR(VLOOKUP(D4,DB!A:G,7,0),"")</f>
        <v>Dead</v>
      </c>
      <c r="K4" s="152" t="s">
        <v>39097</v>
      </c>
      <c r="L4" s="152" t="str">
        <f>IFERROR(VLOOKUP(D4,DB!A:I,9,0),"")</f>
        <v>Latis</v>
      </c>
    </row>
    <row r="5" spans="1:13" ht="30.75">
      <c r="A5" s="152" t="s">
        <v>39098</v>
      </c>
      <c r="B5" s="152" t="str">
        <f>IFERROR(VLOOKUP(D5,DB!A:K,11,0),"")</f>
        <v>R5</v>
      </c>
      <c r="C5" s="152">
        <v>1</v>
      </c>
      <c r="D5" s="152" t="s">
        <v>13007</v>
      </c>
      <c r="E5" s="152" t="s">
        <v>39099</v>
      </c>
      <c r="F5" s="153">
        <v>45956.22047453704</v>
      </c>
      <c r="G5" s="154">
        <f ca="1">IFERROR(NOW()-F5,"")</f>
        <v>0.16898067129659466</v>
      </c>
      <c r="H5" s="153">
        <v>45956.075682870367</v>
      </c>
      <c r="I5" s="152" t="str">
        <f>IFERROR(VLOOKUP(D5,DB!A:F,6,0),"")</f>
        <v>SCECO</v>
      </c>
      <c r="J5" s="152" t="str">
        <f>IFERROR(VLOOKUP(D5,DB!A:G,7,0),"")</f>
        <v>No BB Design</v>
      </c>
      <c r="K5" s="152" t="s">
        <v>39100</v>
      </c>
      <c r="L5" s="152" t="str">
        <f>IFERROR(VLOOKUP(D5,DB!A:I,9,0),"")</f>
        <v>Latis</v>
      </c>
    </row>
    <row r="6" spans="1:13" ht="15">
      <c r="A6" s="152"/>
      <c r="B6" s="152" t="str">
        <f>IFERROR(VLOOKUP(D6,DB!A:K,11,0),"")</f>
        <v/>
      </c>
      <c r="C6" s="152"/>
      <c r="D6" s="152"/>
      <c r="E6" s="152"/>
      <c r="F6" s="153"/>
      <c r="G6" s="154">
        <f ca="1">IFERROR(NOW()-F6,"")</f>
        <v>45956.389455208337</v>
      </c>
      <c r="H6" s="153"/>
      <c r="I6" s="152" t="str">
        <f>IFERROR(VLOOKUP(D6,DB!A:F,6,0),"")</f>
        <v/>
      </c>
      <c r="J6" s="152" t="str">
        <f>IFERROR(VLOOKUP(D6,DB!A:G,7,0),"")</f>
        <v/>
      </c>
      <c r="K6" s="152"/>
      <c r="L6" s="152" t="str">
        <f>IFERROR(VLOOKUP(D6,DB!A:I,9,0),"")</f>
        <v/>
      </c>
    </row>
    <row r="7" spans="1:13" ht="15">
      <c r="A7" s="152"/>
      <c r="B7" s="152" t="str">
        <f>IFERROR(VLOOKUP(D7,DB!A:K,11,0),"")</f>
        <v/>
      </c>
      <c r="C7" s="152"/>
      <c r="D7" s="170"/>
      <c r="E7" s="152"/>
      <c r="F7" s="153"/>
      <c r="G7" s="154">
        <f ca="1">IFERROR(NOW()-F7,"")</f>
        <v>45956.389455208337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45956.389455208337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45956.389455208337</v>
      </c>
      <c r="H9" s="153"/>
      <c r="I9" s="152" t="str">
        <f>IFERROR(VLOOKUP(D9,DB!A:F,6,0),"")</f>
        <v/>
      </c>
      <c r="J9" s="152" t="str">
        <f>IFERROR(VLOOKUP(D9,DB!A:G,7,0),"")</f>
        <v/>
      </c>
      <c r="K9" s="152"/>
      <c r="L9" s="152" t="str">
        <f>IFERROR(VLOOKUP(D9,DB!A:I,9,0),"")</f>
        <v/>
      </c>
    </row>
    <row r="10" spans="1:13" ht="15.75">
      <c r="A10" s="152"/>
      <c r="B10" s="152" t="str">
        <f>IFERROR(VLOOKUP(#REF!,DB!A:K,11,0),"")</f>
        <v/>
      </c>
      <c r="C10" s="152"/>
      <c r="D10" s="171"/>
      <c r="E10" s="152"/>
      <c r="F10" s="153"/>
      <c r="G10" s="154">
        <f ca="1">IFERROR(NOW()-F10,"")</f>
        <v>45956.389455208337</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45956.389455208337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45956.389455208337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45956.389455208337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45956.389455208337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45956.389455208337</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45956.389455208337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45956.389455208337</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45956.389455208337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45956.389455208337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45956.389455208337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45956.389455208337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45956.389455208337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45956.389455208337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45956.389455208337</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45956.389455208337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45956.389455208337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45956.389455208337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45956.389455208337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45956.389455208337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45956.389455208337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45956.389455208337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45956.389455208337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45956.389455208337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45956.389455208337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45956.389455208337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45956.389455208337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45956.389455208337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45956.389455208337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45956.389455208337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45956.389455208337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45956.389455208337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45956.389455208337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45956.389455208337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45956.389455208337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45956.389455208337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45956.389455208337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45956.389455208337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45956.389455208337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45956.389455208337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45956.389455208337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45956.389455208337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45956.389455208337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45956.389455208337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45956.389455208337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45956.389455208337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45956.389455208337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45956.389455208337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45956.389455208337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45956.389455208337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45956.389455208337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45956.389455208337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45956.389455208337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45956.389455208337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45956.389455208337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45956.389455208337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45956.389455208337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45956.389455208337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45956.389455208337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45956.389455208337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45956.389455208337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45956.389455208337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45956.389455208337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45956.389455208337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45956.389455208337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45956.389455208337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45956.389455208337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45956.389455208337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45956.389455208337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45956.389455208337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45956.389455208337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45956.389455208337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45956.389455208337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45956.389455208337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45956.389455208337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45956.389455208337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45956.389455208337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45956.389455208337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45956.389455208337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45956.389455208337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45956.389455208337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45956.389455208337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45956.389455208337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45956.389455208337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45956.389455208337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45956.389455208337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45956.389455208337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45956.389455208337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45956.389455208337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45956.389455208337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45956.389455208337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45956.389455208337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45956.389455208337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45956.389455208337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45956.389455208337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45956.389455208337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45956.389455208337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45956.389455208337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45956.389455208337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45956.389455208337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45956.389455208337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45956.389455208337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45956.389455208337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45956.389455208337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45956.389455208337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45956.389455208337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45956.389455208337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45956.389455208337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45956.389455208337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45956.389455208337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45956.389455208337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45956.389455208337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45956.389455208337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45956.389455208337</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45956.389455208337</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45956.389455208337</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45956.389455208337</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45956.389455208337</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45956.389455208337</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45956.389455208337</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45956.389455208337</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45956.389455208337</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45956.389455208337</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45956.389455208337</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45956.389455208337</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45956.389455208337</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45956.389455208337</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45956.389455208337</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45956.389455208337</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45956.389455208337</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45956.389455208337</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45956.389455208337</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45956.389455208337</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45956.389455208337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45956.389455208337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45956.389455208337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45956.389455208337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45956.389455208337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45956.389455208337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45956.389455208337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45956.389455208337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45956.389455208337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45956.389455208337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45956.389455208337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45956.389455208337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45956.389455208337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45956.389455208337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45956.389455208337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45956.389455208337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45956.389455208337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45956.389455208337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45956.389455208337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45956.389455208337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45956.389455208337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45956.389455208337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45956.389455208337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45956.389455208337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45956.389455208337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45956.389455208337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45956.389455208337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45956.389455208337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45956.389455208337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45956.389455208337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45956.389455208337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45956.389455208337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45956.389455208337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45956.389455208337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45956.389455208337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45956.389455208337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45956.389455208337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45956.389455208337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45956.389455208337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45956.389455208337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45956.389455208337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45956.389455208337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45956.389455208337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45956.389455208337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45956.389455208337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45956.389455208337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45956.389455208337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45956.389455208337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45956.389455208337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45956.389455208337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45956.389455208337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45956.389455208337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45956.389455208337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45956.389455208337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45956.389455208337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45956.389455208337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45956.389455208337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45956.389455208337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45956.389455208337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45956.389455208337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45956.389455208337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45956.389455208337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45956.389455208337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45956.389455208337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45956.389455208337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45956.389455208337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45956.389455208337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45956.389455208337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45956.389455208337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45956.389455208337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45956.389455208337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45956.389455208337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45956.389455208337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45956.389455208337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45956.389455208337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45956.389455208337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45956.389455208337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45956.389455208337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45956.389455208337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45956.389455208337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45956.389455208337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45956.389455208337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45956.389455208337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45956.389455208337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45956.389455208337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45956.389455208337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45956.389455208337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45956.389455208337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45956.389455208337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45956.389455208337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45956.389455208337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45956.389455208337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45956.389455208337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45956.389455208337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45956.389455208337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45956.389455208337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45956.389455208337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45956.389455208337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45956.389455208337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45956.389455208337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45956.389455208337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45956.389455208337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45956.389455208337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45956.389455208337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45956.389455208337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45956.389455208337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45956.389455208337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45956.389455208337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45956.389455208337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45956.389455208337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45956.389455208337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45956.389455208337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45956.389455208337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45956.389455208337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45956.389455208337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45956.389455208337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45956.389455208337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45956.389455208337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45956.389455208337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45956.389455208337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45956.389455208337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45956.389455208337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45956.389455208337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45956.389455208337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45956.389455208337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45956.389455208337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45956.389455208337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45956.389455208337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45956.389455208337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45956.389455208337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45956.389455208337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45956.389455208337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45956.389455208337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45956.389455208337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45956.389455208337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45956.389455208337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45956.389455208337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45956.389455208337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45956.389455208337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45956.389455208337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45956.389455208337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45956.389455208337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45956.389455208337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45956.389455208337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45956.389455208337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45956.389455208337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45956.389455208337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45956.389455208337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45956.389455208337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45956.389455208337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45956.389455208337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45956.389455208337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45956.389455208337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45956.389455208337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45956.389455208337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45956.389455208337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45956.389455208337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45956.389455208337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45956.389455208337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45956.389455208337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45956.389455208337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45956.389455208337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45956.389455208337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45956.389455208337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45956.389455208337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45956.389455208337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45956.389455208337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45956.389455208337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45956.389455208337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45956.389455208337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45956.389455208337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45956.389455208337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45956.389455208337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45956.389455208337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45956.389455208337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45956.389455208337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45956.389455208337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45956.389455208337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45956.389455208337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45956.389455208337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45956.389455208337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45956.389455208337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45956.389455208337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45956.389455208337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45956.389455208337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45956.389455208337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45956.389455208337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45956.389455208337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45956.389455208337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45956.389455208337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45956.389455208337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45956.389455208337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45956.389455208337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45956.389455208337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45956.389455208337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45956.389455208337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45956.389455208337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45956.389455208337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45956.389455208337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45956.389455208337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45956.389455208337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45956.389455208337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45956.389455208337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45956.389455208337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45956.389455208337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45956.389455208337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45956.389455208337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45956.389455208337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45956.389455208337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45956.389455208337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45956.389455208337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45956.389455208337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45956.389455208337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45956.389455208337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45956.389455208337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45956.389455208337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45956.389455208337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45956.389455208337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45956.389455208337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45956.389455208337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45956.389455208337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45956.389455208337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45956.389455208337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45956.389455208337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45956.389455208337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45956.389455208337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45956.389455208337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45956.389455208337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45956.389455208337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45956.389455208337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45956.389455208337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45956.389455208337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45956.389455208337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45956.389455208337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45956.389455208337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45956.389455208337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45956.389455208337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45956.389455208337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45956.389455208337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45956.389455208337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45956.389455208337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45956.389455208337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45956.389455208337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45956.389455208337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45956.389455208337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45956.389455208337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45956.389455208337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45956.389455208337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45956.389455208337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45956.389455208337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45956.389455208337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45956.389455208337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45956.389455208337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45956.389455208337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45956.389455208337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45956.389455208337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45956.389455208337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45956.389455208337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45956.389455208337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45956.389455208337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45956.389455208337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45956.389455208337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45956.389455208337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45956.389455208337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45956.389455208337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45956.389455208337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45956.389455208337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45956.389455208337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45956.389455208337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45956.389455208337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45956.389455208337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45956.389455208337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45956.389455208337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45956.389455208337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45956.389455208337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45956.389455208337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45956.389455208337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45956.389455208337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45956.389455208337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45956.389455208337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45956.389455208337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45956.389455208337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45956.389455208337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45956.389455208337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45956.389455208337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45956.389455208337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45956.389455208337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45956.389455208337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45956.389455208337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45956.389455208337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45956.389455208337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45956.389455208337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45956.389455208337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45956.389455208337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45956.389455208337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45956.389455208337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45956.389455208337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45956.389455208337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45956.389455208337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45956.389455208337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45956.389455208337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45956.389455208337</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45956.389455208337</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45956.389455208337</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45956.389455208337</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45956.389455208337</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45956.389455208337</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45956.389455208337</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45956.389455208337</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45956.389455208337</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45956.389455208337</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45956.389455208337</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45956.389455208337</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45956.389455208337</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45956.389455208337</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45956.389455208337</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45956.389455208337</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45956.389455208337</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45956.389455208337</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45956.389455208337</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45956.389455208337</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3"/>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39101</v>
      </c>
      <c r="B2" s="103" t="str">
        <f>IFERROR(VLOOKUP(D2,DB!A:K,11,0),"")</f>
        <v>R6</v>
      </c>
      <c r="C2" s="105">
        <v>1</v>
      </c>
      <c r="D2" s="103" t="s">
        <v>38564</v>
      </c>
      <c r="E2" s="106" t="s">
        <v>38998</v>
      </c>
      <c r="F2" s="107">
        <v>45956.104409722226</v>
      </c>
      <c r="G2" s="77">
        <f ca="1">IFERROR(NOW()-F2,"-")</f>
        <v>0.28504548611090286</v>
      </c>
      <c r="H2" s="107">
        <v>45956.092986111114</v>
      </c>
      <c r="I2" s="103" t="str">
        <f>IFERROR(VLOOKUP(D2,DB!A:F,6,0),"")</f>
        <v>Generator-SG</v>
      </c>
      <c r="J2" s="102" t="str">
        <f>IFERROR(VLOOKUP(D2,DB!A:G,7,0),"")</f>
        <v>Vandalized</v>
      </c>
      <c r="K2" s="108" t="s">
        <v>39102</v>
      </c>
      <c r="L2" s="109" t="str">
        <f>IFERROR(VLOOKUP(D2,DB!A:I,9,0),"")</f>
        <v>Latis</v>
      </c>
    </row>
    <row r="3" spans="1:16383" ht="45.75" customHeight="1">
      <c r="A3" s="104" t="s">
        <v>39103</v>
      </c>
      <c r="B3" s="103" t="str">
        <f>IFERROR(VLOOKUP(D3,DB!A:K,11,0),"")</f>
        <v>R6</v>
      </c>
      <c r="C3" s="105">
        <v>1</v>
      </c>
      <c r="D3" s="103" t="s">
        <v>32967</v>
      </c>
      <c r="E3" s="106"/>
      <c r="F3" s="107"/>
      <c r="G3" s="77">
        <f ca="1">IFERROR(NOW()-F3,"-")</f>
        <v>45956.389455208337</v>
      </c>
      <c r="H3" s="107">
        <v>45956.255972222221</v>
      </c>
      <c r="I3" s="103" t="str">
        <f>IFERROR(VLOOKUP(D3,DB!A:F,6,0),"")</f>
        <v>SCECO</v>
      </c>
      <c r="J3" s="102" t="str">
        <f>IFERROR(VLOOKUP(D3,DB!A:G,7,0),"")</f>
        <v>Dead</v>
      </c>
      <c r="K3" s="108" t="s">
        <v>39104</v>
      </c>
      <c r="L3" s="109" t="str">
        <f>IFERROR(VLOOKUP(D3,DB!A:I,9,0),"")</f>
        <v>Latis</v>
      </c>
    </row>
    <row r="4" spans="1:16383" ht="31.5" customHeight="1">
      <c r="A4" s="104" t="s">
        <v>39105</v>
      </c>
      <c r="B4" s="103" t="str">
        <f>IFERROR(VLOOKUP(D4,DB!A:K,11,0),"")</f>
        <v>R6</v>
      </c>
      <c r="C4" s="105">
        <v>2</v>
      </c>
      <c r="D4" s="103" t="s">
        <v>34599</v>
      </c>
      <c r="E4" s="106" t="s">
        <v>38998</v>
      </c>
      <c r="F4" s="107">
        <v>45955.300729166665</v>
      </c>
      <c r="G4" s="77">
        <f ca="1">IFERROR(NOW()-F4,"-")</f>
        <v>1.0887260416711797</v>
      </c>
      <c r="H4" s="172" t="s">
        <v>39106</v>
      </c>
      <c r="I4" s="103" t="str">
        <f>IFERROR(VLOOKUP(D4,DB!A:F,6,0),"")</f>
        <v>SCECO</v>
      </c>
      <c r="J4" s="102" t="str">
        <f>IFERROR(VLOOKUP(D4,DB!A:G,7,0),"")</f>
        <v>Vandalized</v>
      </c>
      <c r="K4" s="108" t="s">
        <v>39107</v>
      </c>
      <c r="L4" s="109" t="str">
        <f>IFERROR(VLOOKUP(D4,DB!A:I,9,0),"")</f>
        <v>Latis</v>
      </c>
    </row>
    <row r="5" spans="1:16383" ht="31.5" customHeight="1">
      <c r="A5" s="104"/>
      <c r="B5" s="103" t="str">
        <f>IFERROR(VLOOKUP(D5,DB!A:K,11,0),"")</f>
        <v/>
      </c>
      <c r="C5" s="105"/>
      <c r="D5" s="103"/>
      <c r="E5" s="106"/>
      <c r="F5" s="107"/>
      <c r="G5" s="77">
        <f ca="1">IFERROR(NOW()-F5,"-")</f>
        <v>45956.389455208337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45956.389455208337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45956.389455208337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45956.389455208337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45956.389455208337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45956.389455208337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45956.389455208337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45956.389455208337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45956.389455208337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45956.389455208337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45956.389455208337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45956.389455208337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45956.389455208337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45956.389455208337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45956.389455208337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45956.389455208337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45956.389455208337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45956.389455208337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45956.389455208337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45956.389455208337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45956.389455208337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45956.389455208337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45956.389455208337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45956.389455208337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45956.389455208337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45956.389455208337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45956.389455208337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45956.389455208337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45956.389455208337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45956.389455208337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45956.389455208337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45956.389455208337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45956.389455208337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45956.389455208337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45956.389455208337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45956.389455208337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45956.389455208337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45956.389455208337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45956.389455208337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45956.389455208337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45956.389455208337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45956.389455208337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45956.389455208337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45956.389455208337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45956.389455208337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45956.389455208337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45956.389455208337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45956.389455208337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45956.389455208337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45956.389455208337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45956.389455208337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45956.389455208337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45956.389455208337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45956.389455208337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45956.389455208337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45956.389455208337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45956.389455208337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45956.389455208337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45956.389455208337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45956.389455208337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45956.389455208337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45956.389455208337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45956.389455208337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45956.389455208337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45956.389455208337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45956.389455208337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45956.389455208337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45956.389455208337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45956.389455208337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45956.389455208337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45956.389455208337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45956.389455208337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45956.389455208337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45956.389455208337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45956.389455208337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45956.389455208337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45956.389455208337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45956.389455208337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45956.389455208337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45956.389455208337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45956.389455208337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45956.389455208337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45956.389455208337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45956.389455208337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45956.389455208337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45956.389455208337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45956.389455208337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45956.389455208337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45956.389455208337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45956.389455208337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45956.389455208337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45956.389455208337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45956.389455208337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45956.389455208337</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45956.389455208337</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45956.389455208337</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45956.389455208337</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45956.389455208337</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45956.389455208337</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45956.389455208337</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45956.389455208337</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45956.389455208337</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45956.389455208337</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45956.389455208337</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45956.389455208337</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45956.389455208337</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45956.389455208337</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45956.389455208337</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45956.389455208337</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45956.389455208337</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45956.389455208337</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45956.389455208337</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45956.389455208337</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45956.389455208337</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45956.389455208337</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45956.389455208337</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45956.389455208337</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45956.389455208337</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45956.389455208337</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45956.389455208337</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45956.389455208337</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45956.389455208337</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45956.389455208337</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45956.389455208337</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45956.389455208337</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45956.389455208337</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45956.389455208337</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45956.389455208337</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45956.389455208337</v>
      </c>
      <c r="H133" s="107"/>
      <c r="I133" s="103" t="str">
        <f>IFERROR(VLOOKUP(D133,DB!A:F,6,0),"")</f>
        <v/>
      </c>
      <c r="J133" s="102" t="str">
        <f>IFERROR(VLOOKUP(D133,DB!A:G,7,0),"")</f>
        <v/>
      </c>
      <c r="K133" s="108"/>
      <c r="L133" s="109" t="str">
        <f>IFERROR(VLOOKUP(D133,DB!A:I,9,0),"")</f>
        <v/>
      </c>
    </row>
  </sheetData>
  <dataValidations count="2">
    <dataValidation allowBlank="1" showInputMessage="1" showErrorMessage="1" sqref="E1" xr:uid="{380493DB-286A-4683-AF55-C78F04945A49}"/>
    <dataValidation type="list" allowBlank="1" showInputMessage="1" showErrorMessage="1" sqref="E2:E1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2025-10-26T06:21:47Z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