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40" documentId="120_S{2AC9BD13-BADA-5192-A53E-5A8FF88502F6}" xr6:coauthVersionLast="47" xr6:coauthVersionMax="47" xr10:uidLastSave="{81B6425E-B589-4D56-B4DF-4368E957BD2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3" i="4"/>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<sst xmlns="http://schemas.openxmlformats.org/spreadsheetml/2006/main" count="181623" uniqueCount="39219">
  <si>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</si>
  <si>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</si>
  <si>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</si>
  <si>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</si>
  <si>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</si>
  <si>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</si>
  <si>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</si>
  <si>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</si>
  <si>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</si>
  <si>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</si>
  <si>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</si>
  <si>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</si>
  <si>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</si>
  <si>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</si>
  <si>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</si>
  <si>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</si>
  <si>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</si>
  <si>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</si>
  <si>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</si>
  <si>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</si>
  <si>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</si>
  <si>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</si>
  <si>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</si>
  <si>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</si>
  <si>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</si>
  <si>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</si>
  <si>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</si>
  <si>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</si>
  <si>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</si>
  <si>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</si>
  <si>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</si>
  <si>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</si>
  <si>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</si>
  <si>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</si>
  <si>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</si>
  <si>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</si>
  <si>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</si>
  <si>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</si>
  <si>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</si>
  <si>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</si>
  <si>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</si>
  <si>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</si>
  <si>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</si>
  <si>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</si>
  <si>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</si>
  <si>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</si>
  <si>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</si>
  <si>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</si>
  <si>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</si>
  <si>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</si>
  <si>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</si>
  <si>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</si>
  <si>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</si>
  <si>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</si>
  <si>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</si>
  <si>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</si>
  <si>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</si>
  <si>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</si>
  <si>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</si>
  <si>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</si>
  <si>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</si>
  <si>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</si>
  <si>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</si>
  <si>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</si>
  <si>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</si>
  <si>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</si>
  <si>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</si>
  <si>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</si>
  <si>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</si>
  <si>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</si>
  <si>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</si>
  <si>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</si>
  <si>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</si>
  <si>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</si>
  <si>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</si>
  <si>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</si>
  <si>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</si>
  <si>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</si>
  <si>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</si>
  <si>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</si>
  <si>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</si>
  <si>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</si>
  <si>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</si>
  <si>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</si>
  <si>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</si>
  <si>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</si>
  <si>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</si>
  <si>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</si>
  <si>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</si>
  <si>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</si>
  <si>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</si>
  <si>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</si>
  <si>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</si>
  <si>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</si>
  <si>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</si>
  <si>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</si>
  <si>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</si>
  <si>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</si>
  <si>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</si>
  <si>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</si>
  <si>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</si>
  <si>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</si>
  <si>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</si>
  <si>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</si>
  <si>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</si>
  <si>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</si>
  <si>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</si>
  <si>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</si>
  <si>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</si>
  <si>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</si>
  <si>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</si>
  <si>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</si>
  <si>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</si>
  <si>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</si>
  <si>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</si>
  <si>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</si>
  <si>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</si>
  <si>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</si>
  <si>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</si>
  <si>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</si>
  <si>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</si>
  <si>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</si>
  <si>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</si>
  <si>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</si>
  <si>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</si>
  <si>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</si>
  <si>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</si>
  <si>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</si>
  <si>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</si>
  <si>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</si>
  <si>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</si>
  <si>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</si>
  <si>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</si>
  <si>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</si>
  <si>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</si>
  <si>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</si>
  <si>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</si>
  <si>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</si>
  <si>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</si>
  <si>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</si>
  <si>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</si>
  <si>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</si>
  <si>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</si>
  <si>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</si>
  <si>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</si>
  <si>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</si>
  <si>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</si>
  <si>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</si>
  <si>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</si>
  <si>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</si>
  <si>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</si>
  <si>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</si>
  <si>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</si>
  <si>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</si>
  <si>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</si>
  <si>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</si>
  <si>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</si>
  <si>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</si>
  <si>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</si>
  <si>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</si>
  <si>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</si>
  <si>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</si>
  <si>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</si>
  <si>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</si>
  <si>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</si>
  <si>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</si>
  <si>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</si>
  <si>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</si>
  <si>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</si>
  <si>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</si>
  <si>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</si>
  <si>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</si>
  <si>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</si>
  <si>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</si>
  <si>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</si>
  <si>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</si>
  <si>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</si>
  <si>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</si>
  <si>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</si>
  <si>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</si>
  <si>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</si>
  <si>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</si>
  <si>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</si>
  <si>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</si>
  <si>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</si>
  <si>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</si>
  <si>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</si>
  <si>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</si>
  <si>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</si>
  <si>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</si>
  <si>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</si>
  <si>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</si>
  <si>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</si>
  <si>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</si>
  <si>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</si>
  <si>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</si>
  <si>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</si>
  <si>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</si>
  <si>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</si>
  <si>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</si>
  <si>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</si>
  <si>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</si>
  <si>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</si>
  <si>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</si>
  <si>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</si>
  <si>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</si>
  <si>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</si>
  <si>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</si>
  <si>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</si>
  <si>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</si>
  <si>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</si>
  <si>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</si>
  <si>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</si>
  <si>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</si>
  <si>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</si>
  <si>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</si>
  <si>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</si>
  <si>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</si>
  <si>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</si>
  <si>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</si>
  <si>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</si>
  <si>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</si>
  <si>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</si>
  <si>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</si>
  <si>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</si>
  <si>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</si>
  <si>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</si>
  <si>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</si>
  <si>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</si>
  <si>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</si>
  <si>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</si>
  <si>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</si>
  <si>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</si>
  <si>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</si>
  <si>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</si>
  <si>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</si>
  <si>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</si>
  <si>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</si>
  <si>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</si>
  <si>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</si>
  <si>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</si>
  <si>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</si>
  <si>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</si>
  <si>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</si>
  <si>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</si>
  <si>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</si>
  <si>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</si>
  <si>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</si>
  <si>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</si>
  <si>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</si>
  <si>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</si>
  <si>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</si>
  <si>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</si>
  <si>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</si>
  <si>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</si>
  <si>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</si>
  <si>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</si>
  <si>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</si>
  <si>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</si>
  <si>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</si>
  <si>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</si>
  <si>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</si>
  <si>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</si>
  <si>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</si>
  <si>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</si>
  <si>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</si>
  <si>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</si>
  <si>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</si>
  <si>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</si>
  <si>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</si>
  <si>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</si>
  <si>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</si>
  <si>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</si>
  <si>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</si>
  <si>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</si>
  <si>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</si>
  <si>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</si>
  <si>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</si>
  <si>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</si>
  <si>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</si>
  <si>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</si>
  <si>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</si>
  <si>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</si>
  <si>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</si>
  <si>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</si>
  <si>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</si>
  <si>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</si>
  <si>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</si>
  <si>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</si>
  <si>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</si>
  <si>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</si>
  <si>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</si>
  <si>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</si>
  <si>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</si>
  <si>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</si>
  <si>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</si>
  <si>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</si>
  <si>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</si>
  <si>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</si>
  <si>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</si>
  <si>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</si>
  <si>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</si>
  <si>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</si>
  <si>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</si>
  <si>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</si>
  <si>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</si>
  <si>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</si>
  <si>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</si>
  <si>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</si>
  <si>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</si>
  <si>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</si>
  <si>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</si>
  <si>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</si>
  <si>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</si>
  <si>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</si>
  <si>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</si>
  <si>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</si>
  <si>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</si>
  <si>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</si>
  <si>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</si>
  <si>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</si>
  <si>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</si>
  <si>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</si>
  <si>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</si>
  <si>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</si>
  <si>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</si>
  <si>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</si>
  <si>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</si>
  <si>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</si>
  <si>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</si>
  <si>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</si>
  <si>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</si>
  <si>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</si>
  <si>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</si>
  <si>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</si>
  <si>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</si>
  <si>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</si>
  <si>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</si>
  <si>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</si>
  <si>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</si>
  <si>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</si>
  <si>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</si>
  <si>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</si>
  <si>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</si>
  <si>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</si>
  <si>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</si>
  <si>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</si>
  <si>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</si>
  <si>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</si>
  <si>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</si>
  <si>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</si>
  <si>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</si>
  <si>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</si>
  <si>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</si>
  <si>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</si>
  <si>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</si>
  <si>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</si>
  <si>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</si>
  <si>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</si>
  <si>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</si>
  <si>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</si>
  <si>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</si>
  <si>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</si>
  <si>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</si>
  <si>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</si>
  <si>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</si>
  <si>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</si>
  <si>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</si>
  <si>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</si>
  <si>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</si>
  <si>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</si>
  <si>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</si>
  <si>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</si>
  <si>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</si>
  <si>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</si>
  <si>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</si>
  <si>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</si>
  <si>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</si>
  <si>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</si>
  <si>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</si>
  <si>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</si>
  <si>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</si>
  <si>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</si>
  <si>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</si>
  <si>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</si>
  <si>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</si>
  <si>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</si>
  <si>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</si>
  <si>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</si>
  <si>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</si>
  <si>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</si>
  <si>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</si>
  <si>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</si>
  <si>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</si>
  <si>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</si>
  <si>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</si>
  <si>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</si>
  <si>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</si>
  <si>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</si>
  <si>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</si>
  <si>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</si>
  <si>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</si>
  <si>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</si>
  <si>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</si>
  <si>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</si>
  <si>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</si>
  <si>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</si>
  <si>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</si>
  <si>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</si>
  <si>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</si>
  <si>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</si>
  <si>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</si>
  <si>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</si>
  <si>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</si>
  <si>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</si>
  <si>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</si>
  <si>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</si>
  <si>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</si>
  <si>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</si>
  <si>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</si>
  <si>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</si>
  <si>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</si>
  <si>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</si>
  <si>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</si>
  <si>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</si>
  <si>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</si>
  <si>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</si>
  <si>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</si>
  <si>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</si>
  <si>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</si>
  <si>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</si>
  <si>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</si>
  <si>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</si>
  <si>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</si>
  <si>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</si>
  <si>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</si>
  <si>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</si>
  <si>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</si>
  <si>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</si>
  <si>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</si>
  <si>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</si>
  <si>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</si>
  <si>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</si>
  <si>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</si>
  <si>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</si>
  <si>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</si>
  <si>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</si>
  <si>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</si>
  <si>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</si>
  <si>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</si>
  <si>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</si>
  <si>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</si>
  <si>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</si>
  <si>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</si>
  <si>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</si>
  <si>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</si>
  <si>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</si>
  <si>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</si>
  <si>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</si>
  <si>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</si>
  <si>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</si>
  <si>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</si>
  <si>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</si>
  <si>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</si>
  <si>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</si>
  <si>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</si>
  <si>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</si>
  <si>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</si>
  <si>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</si>
  <si>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</si>
  <si>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</si>
  <si>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</si>
  <si>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</si>
  <si>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</si>
  <si>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</si>
  <si>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</si>
  <si>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</si>
  <si>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</si>
  <si>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</si>
  <si>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</si>
  <si>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</si>
  <si>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</si>
  <si>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</si>
  <si>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</si>
  <si>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</si>
  <si>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</si>
  <si>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</si>
  <si>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</si>
  <si>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</si>
  <si>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</si>
  <si>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</si>
  <si>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</si>
  <si>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</si>
  <si>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</si>
  <si>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</si>
  <si>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</si>
  <si>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</si>
  <si>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</si>
  <si>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</si>
  <si>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</si>
  <si>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</si>
  <si>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</si>
  <si>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</si>
  <si>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</si>
  <si>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</si>
  <si>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</si>
  <si>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</si>
  <si>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</si>
  <si>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</si>
  <si>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</si>
  <si>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</si>
  <si>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</si>
  <si>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</si>
  <si>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</si>
  <si>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</si>
  <si>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</si>
  <si>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</si>
  <si>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</si>
  <si>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</si>
  <si>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</si>
  <si>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</si>
  <si>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</si>
  <si>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</si>
  <si>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</si>
  <si>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</si>
  <si>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</si>
  <si>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</si>
  <si>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</si>
  <si>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</si>
  <si>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</si>
  <si>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</si>
  <si>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</si>
  <si>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</si>
  <si>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</si>
  <si>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</si>
  <si>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</si>
  <si>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</si>
  <si>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</si>
  <si>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</si>
  <si>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</si>
  <si>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</si>
  <si>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</si>
  <si>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</si>
  <si>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</si>
  <si>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</si>
  <si>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</si>
  <si>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</si>
  <si>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</si>
  <si>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</si>
  <si>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</si>
  <si>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</si>
  <si>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</si>
  <si>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</si>
  <si>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</si>
  <si>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</si>
  <si>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</si>
  <si>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</si>
  <si>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</si>
  <si>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</si>
  <si>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</si>
  <si>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</si>
  <si>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</si>
  <si>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</si>
  <si>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</si>
  <si>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</si>
  <si>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</si>
  <si>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</si>
  <si>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</si>
  <si>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</si>
  <si>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</si>
  <si>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</si>
  <si>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</si>
  <si>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</si>
  <si>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</si>
  <si>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</si>
  <si>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</si>
  <si>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</si>
  <si>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</si>
  <si>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</si>
  <si>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</si>
  <si>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</si>
  <si>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</si>
  <si>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</si>
  <si>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</si>
  <si>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</si>
  <si>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</si>
  <si>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</si>
  <si>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</si>
  <si>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</si>
  <si>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</si>
  <si>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</si>
  <si>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</si>
  <si>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</si>
  <si>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</si>
  <si>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</si>
  <si>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</si>
  <si>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</si>
  <si>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</si>
  <si>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</si>
  <si>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</si>
  <si>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</si>
  <si>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</si>
  <si>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</si>
  <si>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</si>
  <si>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</si>
  <si>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</si>
  <si>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</si>
  <si>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</si>
  <si>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</si>
  <si>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</si>
  <si>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</si>
  <si>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</si>
  <si>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</si>
  <si>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</si>
  <si>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</si>
  <si>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</si>
  <si>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</si>
  <si>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</si>
  <si>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</si>
  <si>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</si>
  <si>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</si>
  <si>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</si>
  <si>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</si>
  <si>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</si>
  <si>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</si>
  <si>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</si>
  <si>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</si>
  <si>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</si>
  <si>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</si>
  <si>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</si>
  <si>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</si>
  <si>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</si>
  <si>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</si>
  <si>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</si>
  <si>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</si>
  <si>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</si>
  <si>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</si>
  <si>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</si>
  <si>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</si>
  <si>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</si>
  <si>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</si>
  <si>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</si>
  <si>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</si>
  <si>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</si>
  <si>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</si>
  <si>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</si>
  <si>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</si>
  <si>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</si>
  <si>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</si>
  <si>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</si>
  <si>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</si>
  <si>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</si>
  <si>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</si>
  <si>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</si>
  <si>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</si>
  <si>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</si>
  <si>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</si>
  <si>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</si>
  <si>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</si>
  <si>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</si>
  <si>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</si>
  <si>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</si>
  <si>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</si>
  <si>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</si>
  <si>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</si>
  <si>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</si>
  <si>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</si>
  <si>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</si>
  <si>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</si>
  <si>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</si>
  <si>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</si>
  <si>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</si>
  <si>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</si>
  <si>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</si>
  <si>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</si>
  <si>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</si>
  <si>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</si>
  <si>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</si>
  <si>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</si>
  <si>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</si>
  <si>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</si>
  <si>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</si>
  <si>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</si>
  <si>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</si>
  <si>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</si>
  <si>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</si>
  <si>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</si>
  <si>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</si>
  <si>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</si>
  <si>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</si>
  <si>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</si>
  <si>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</si>
  <si>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</si>
  <si>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</si>
  <si>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</si>
  <si>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</si>
  <si>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</si>
  <si>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</si>
  <si>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</si>
  <si>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</si>
  <si>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</si>
  <si>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</si>
  <si>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</si>
  <si>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</si>
  <si>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</si>
  <si>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</si>
  <si>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</si>
  <si>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</si>
  <si>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</si>
  <si>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</si>
  <si>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</si>
  <si>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</si>
  <si>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</si>
  <si>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</si>
  <si>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</si>
  <si>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</si>
  <si>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</si>
  <si>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</si>
  <si>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</si>
  <si>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</si>
  <si>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</si>
  <si>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</si>
  <si>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</si>
  <si>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</si>
  <si>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</si>
  <si>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</si>
  <si>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</si>
  <si>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</si>
  <si>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</si>
  <si>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</si>
  <si>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</si>
  <si>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</si>
  <si>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</si>
  <si>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</si>
  <si>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</si>
  <si>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</si>
  <si>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</si>
  <si>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</si>
  <si>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</si>
  <si>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</si>
  <si>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</si>
  <si>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</si>
  <si>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</si>
  <si>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</si>
  <si>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</si>
  <si>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</si>
  <si>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</si>
  <si>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</si>
  <si>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</si>
  <si>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</si>
  <si>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</si>
  <si>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</si>
  <si>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</si>
  <si>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</si>
  <si>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</si>
  <si>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</si>
  <si>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</si>
  <si>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</si>
  <si>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</si>
  <si>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</si>
  <si>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</si>
  <si>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</si>
  <si>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</si>
  <si>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</si>
  <si>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</si>
  <si>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</si>
  <si>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</si>
  <si>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</si>
  <si>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</si>
  <si>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</si>
  <si>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</si>
  <si>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</si>
  <si>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</si>
  <si>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</si>
  <si>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</si>
  <si>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</si>
  <si>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</si>
  <si>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</si>
  <si>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</si>
  <si>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</si>
  <si>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</si>
  <si>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</si>
  <si>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</si>
  <si>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</si>
  <si>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</si>
  <si>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</si>
  <si>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</si>
  <si>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</si>
  <si>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</si>
  <si>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</si>
  <si>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</si>
  <si>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</si>
  <si>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</si>
  <si>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</si>
  <si>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</si>
  <si>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</si>
  <si>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</si>
  <si>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</si>
  <si>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</si>
  <si>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</si>
  <si>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</si>
  <si>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</si>
  <si>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</si>
  <si>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</si>
  <si>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</si>
  <si>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</si>
  <si>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</si>
  <si>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</si>
  <si>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</si>
  <si>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</si>
  <si>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</si>
  <si>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</si>
  <si>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</si>
  <si>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</si>
  <si>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</si>
  <si>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</si>
  <si>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</si>
  <si>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</si>
  <si>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</si>
  <si>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</si>
  <si>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</si>
  <si>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</si>
  <si>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</si>
  <si>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</si>
  <si>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</si>
  <si>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</si>
  <si>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</si>
  <si>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</si>
  <si>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</si>
  <si>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</si>
  <si>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</si>
  <si>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</si>
  <si>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</si>
  <si>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</si>
  <si>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</si>
  <si>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</si>
  <si>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</si>
  <si>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</si>
  <si>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</si>
  <si>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</si>
  <si>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</si>
  <si>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</si>
  <si>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</si>
  <si>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</si>
  <si>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</si>
  <si>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</si>
  <si>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</si>
  <si>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</si>
  <si>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</si>
  <si>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</si>
  <si>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</si>
  <si>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</si>
  <si>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</si>
  <si>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</si>
  <si>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</si>
  <si>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</si>
  <si>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</si>
  <si>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</si>
  <si>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</si>
  <si>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</si>
  <si>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</si>
  <si>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</si>
  <si>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</si>
  <si>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</si>
  <si>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</si>
  <si>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</si>
  <si>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</si>
  <si>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</si>
  <si>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</si>
  <si>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</si>
  <si>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</si>
  <si>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</si>
  <si>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</si>
  <si>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</si>
  <si>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</si>
  <si>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</si>
  <si>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</si>
  <si>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</si>
  <si>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</si>
  <si>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</si>
  <si>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</si>
  <si>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</si>
  <si>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</si>
  <si>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</si>
  <si>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</si>
  <si>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</si>
  <si>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</si>
  <si>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</si>
  <si>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</si>
  <si>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</si>
  <si>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</si>
  <si>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</si>
  <si>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</si>
  <si>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</si>
  <si>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</si>
  <si>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</si>
  <si>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</si>
  <si>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</si>
  <si>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</si>
  <si>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</si>
  <si>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</si>
  <si>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</si>
  <si>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</si>
  <si>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</si>
  <si>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</si>
  <si>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</si>
  <si>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</si>
  <si>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</si>
  <si>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</si>
  <si>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</si>
  <si>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</si>
  <si>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</si>
  <si>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</si>
  <si>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</si>
  <si>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</si>
  <si>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</si>
  <si>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</si>
  <si>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</si>
  <si>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</si>
  <si>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</si>
  <si>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</si>
  <si>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</si>
  <si>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</si>
  <si>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</si>
  <si>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</si>
  <si>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</si>
  <si>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</si>
  <si>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</si>
  <si>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</si>
  <si>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</si>
  <si>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</si>
  <si>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</si>
  <si>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</si>
  <si>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</si>
  <si>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</si>
  <si>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</si>
  <si>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</si>
  <si>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</si>
  <si>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</si>
  <si>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</si>
  <si>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</si>
  <si>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</si>
  <si>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</si>
  <si>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</si>
  <si>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</si>
  <si>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</si>
  <si>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</si>
  <si>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</si>
  <si>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</si>
  <si>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</si>
  <si>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</si>
  <si>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</si>
  <si>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</si>
  <si>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</si>
  <si>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</si>
  <si>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</si>
  <si>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</si>
  <si>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</si>
  <si>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</si>
  <si>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</si>
  <si>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</si>
  <si>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</si>
  <si>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</si>
  <si>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</si>
  <si>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</si>
  <si>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</si>
  <si>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</si>
  <si>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</si>
  <si>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</si>
  <si>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</si>
  <si>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</si>
  <si>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</si>
  <si>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</si>
  <si>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</si>
  <si>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</si>
  <si>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</si>
  <si>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</si>
  <si>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</si>
  <si>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</si>
  <si>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</si>
  <si>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</si>
  <si>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</si>
  <si>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</si>
  <si>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</si>
  <si>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</si>
  <si>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</si>
  <si>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</si>
  <si>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</si>
  <si>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</si>
  <si>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</si>
  <si>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</si>
  <si>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</si>
  <si>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</si>
  <si>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</si>
  <si>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</si>
  <si>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</si>
  <si>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</si>
  <si>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</si>
  <si>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</si>
  <si>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</si>
  <si>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</si>
  <si>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</si>
  <si>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</si>
  <si>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</si>
  <si>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</si>
  <si>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</si>
  <si>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</si>
  <si>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</si>
  <si>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</si>
  <si>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</si>
  <si>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</si>
  <si>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</si>
  <si>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</si>
  <si>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</si>
  <si>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</si>
  <si>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</si>
  <si>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</si>
  <si>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</si>
  <si>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</si>
  <si>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</si>
  <si>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</si>
  <si>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</si>
  <si>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</si>
  <si>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</si>
  <si>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</si>
  <si>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</si>
  <si>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</si>
  <si>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</si>
  <si>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</si>
  <si>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</si>
  <si>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</si>
  <si>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</si>
  <si>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</si>
  <si>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</si>
  <si>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</si>
  <si>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</si>
  <si>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</si>
  <si>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</si>
  <si>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</si>
  <si>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</si>
  <si>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</si>
  <si>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</si>
  <si>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</si>
  <si>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</si>
  <si>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</si>
  <si>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</si>
  <si>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</si>
  <si>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</si>
  <si>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</si>
  <si>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</si>
  <si>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</si>
  <si>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</si>
  <si>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</si>
  <si>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</si>
  <si>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</si>
  <si>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</si>
  <si>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</si>
  <si>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</si>
  <si>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</si>
  <si>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</si>
  <si>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</si>
  <si>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</si>
  <si>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</si>
  <si>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</si>
  <si>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</si>
  <si>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</si>
  <si>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</si>
  <si>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</si>
  <si>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</si>
  <si>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</si>
  <si>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</si>
  <si>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</si>
  <si>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</si>
  <si>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</si>
  <si>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</si>
  <si>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</si>
  <si>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</si>
  <si>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</si>
  <si>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</si>
  <si>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</si>
  <si>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</si>
  <si>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</si>
  <si>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</si>
  <si>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</si>
  <si>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</si>
  <si>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</si>
  <si>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</si>
  <si>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</si>
  <si>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</si>
  <si>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</si>
  <si>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</si>
  <si>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</si>
  <si>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</si>
  <si>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</si>
  <si>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</si>
  <si>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</si>
  <si>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</si>
  <si>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</si>
  <si>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</si>
  <si>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</si>
  <si>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</si>
  <si>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</si>
  <si>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</si>
  <si>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</si>
  <si>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</si>
  <si>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</si>
  <si>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</si>
  <si>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</si>
  <si>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</si>
  <si>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</si>
  <si>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</si>
  <si>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</si>
  <si>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</si>
  <si>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</si>
  <si>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</si>
  <si>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</si>
  <si>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</si>
  <si>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</si>
  <si>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</si>
  <si>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</si>
  <si>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</si>
  <si>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</si>
  <si>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</si>
  <si>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</si>
  <si>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</si>
  <si>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</si>
  <si>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</si>
  <si>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</si>
  <si>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</si>
  <si>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</si>
  <si>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</si>
  <si>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</si>
  <si>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</si>
  <si>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</si>
  <si>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</si>
  <si>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</si>
  <si>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</si>
  <si>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</si>
  <si>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</si>
  <si>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</si>
  <si>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</si>
  <si>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</si>
  <si>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</si>
  <si>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</si>
  <si>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</si>
  <si>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</si>
  <si>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</si>
  <si>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</si>
  <si>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</si>
  <si>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</si>
  <si>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</si>
  <si>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</si>
  <si>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</si>
  <si>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</si>
  <si>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</si>
  <si>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</si>
  <si>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</si>
  <si>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</si>
  <si>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</si>
  <si>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</si>
  <si>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</si>
  <si>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</si>
  <si>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</si>
  <si>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</si>
  <si>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</si>
  <si>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</si>
  <si>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</si>
  <si>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</si>
  <si>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</si>
  <si>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</si>
  <si>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</si>
  <si>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</si>
  <si>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</si>
  <si>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</si>
  <si>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</si>
  <si>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</si>
  <si>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</si>
  <si>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</si>
  <si>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</si>
  <si>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</si>
  <si>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</si>
  <si>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</si>
  <si>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</si>
  <si>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</si>
  <si>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</si>
  <si>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</si>
  <si>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</si>
  <si>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</si>
  <si>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</si>
  <si>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</si>
  <si>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</si>
  <si>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</si>
  <si>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</si>
  <si>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</si>
  <si>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</si>
  <si>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</si>
  <si>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</si>
  <si>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</si>
  <si>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</si>
  <si>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</si>
  <si>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</si>
  <si>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</si>
  <si>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</si>
  <si>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</si>
  <si>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</si>
  <si>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</si>
  <si>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</si>
  <si>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</si>
  <si>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</si>
  <si>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</si>
  <si>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</si>
  <si>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</si>
  <si>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</si>
  <si>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</si>
  <si>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</si>
  <si>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</si>
  <si>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</si>
  <si>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</si>
  <si>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</si>
  <si>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</si>
  <si>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</si>
  <si>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</si>
  <si>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</si>
  <si>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</si>
  <si>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</si>
  <si>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</si>
  <si>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</si>
  <si>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</si>
  <si>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</si>
  <si>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</si>
  <si>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</si>
  <si>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</si>
  <si>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</si>
  <si>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</si>
  <si>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</si>
  <si>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</si>
  <si>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</si>
  <si>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</si>
  <si>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</si>
  <si>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</si>
  <si>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</si>
  <si>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</si>
  <si>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</si>
  <si>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</si>
  <si>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</si>
  <si>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</si>
  <si>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</si>
  <si>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</si>
  <si>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</si>
  <si>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</si>
  <si>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</si>
  <si>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</si>
  <si>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</si>
  <si>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</si>
  <si>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</si>
  <si>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</si>
  <si>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</si>
  <si>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</si>
  <si>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</si>
  <si>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</si>
  <si>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</si>
  <si>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</si>
  <si>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</si>
  <si>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</si>
  <si>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</si>
  <si>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</si>
  <si>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</si>
  <si>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</si>
  <si>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</si>
  <si>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</si>
  <si>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</si>
  <si>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</si>
  <si>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</si>
  <si>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</si>
  <si>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</si>
  <si>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</si>
  <si>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</si>
  <si>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</si>
  <si>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</si>
  <si>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</si>
  <si>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</si>
  <si>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</si>
  <si>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</si>
  <si>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</si>
  <si>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</si>
  <si>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</si>
  <si>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</si>
  <si>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</si>
  <si>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</si>
  <si>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</si>
  <si>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</si>
  <si>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</si>
  <si>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</si>
  <si>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</si>
  <si>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</si>
  <si>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</si>
  <si>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</si>
  <si>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</si>
  <si>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</si>
  <si>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</si>
  <si>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</si>
  <si>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</si>
  <si>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</si>
  <si>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</si>
  <si>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</si>
  <si>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</si>
  <si>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</si>
  <si>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</si>
  <si>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</si>
  <si>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</si>
  <si>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</si>
  <si>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</si>
  <si>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</si>
  <si>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</si>
  <si>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</si>
  <si>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</si>
  <si>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</si>
  <si>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</si>
  <si>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</si>
  <si>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</si>
  <si>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</si>
  <si>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</si>
  <si>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</si>
  <si>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</si>
  <si>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</si>
  <si>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</si>
  <si>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</si>
  <si>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</si>
  <si>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</si>
  <si>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</si>
  <si>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</si>
  <si>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</si>
  <si>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</si>
  <si>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</si>
  <si>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</si>
  <si>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</si>
  <si>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</si>
  <si>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</si>
  <si>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</si>
  <si>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</si>
  <si>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</si>
  <si>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</si>
  <si>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</si>
  <si>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</si>
  <si>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</si>
  <si>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</si>
  <si>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</si>
  <si>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</si>
  <si>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</si>
  <si>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</si>
  <si>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</si>
  <si>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</si>
  <si>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</si>
  <si>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</si>
  <si>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</si>
  <si>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</si>
  <si>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</si>
  <si>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</si>
  <si>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</si>
  <si>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</si>
  <si>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</si>
  <si>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</si>
  <si>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</si>
  <si>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</si>
  <si>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</si>
  <si>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</si>
  <si>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</si>
  <si>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</si>
  <si>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</si>
  <si>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</si>
  <si>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</si>
  <si>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</si>
  <si>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</si>
  <si>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</si>
  <si>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</si>
  <si>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</si>
  <si>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</si>
  <si>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</si>
  <si>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</si>
  <si>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</si>
  <si>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</si>
  <si>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</si>
  <si>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</si>
  <si>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</si>
  <si>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</si>
  <si>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</si>
  <si>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</si>
  <si>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</si>
  <si>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</si>
  <si>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</si>
  <si>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</si>
  <si>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</si>
  <si>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</si>
  <si>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</si>
  <si>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</si>
  <si>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</si>
  <si>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</si>
  <si>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</si>
  <si>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</si>
  <si>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</si>
  <si>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</si>
  <si>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</si>
  <si>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</si>
  <si>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</si>
  <si>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</si>
  <si>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</si>
  <si>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</si>
  <si>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</si>
  <si>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</si>
  <si>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</si>
  <si>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</si>
  <si>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</si>
  <si>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</si>
  <si>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</si>
  <si>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</si>
  <si>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</si>
  <si>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</si>
  <si>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</si>
  <si>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</si>
  <si>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</si>
  <si>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</si>
  <si>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</si>
  <si>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</si>
  <si>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</si>
  <si>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</si>
  <si>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</si>
  <si>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</si>
  <si>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</si>
  <si>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</si>
  <si>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</si>
  <si>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</si>
  <si>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</si>
  <si>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</si>
  <si>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</si>
  <si>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</si>
  <si>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</si>
  <si>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</si>
  <si>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</si>
  <si>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</si>
  <si>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</si>
  <si>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</si>
  <si>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</si>
  <si>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</si>
  <si>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</si>
  <si>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</si>
  <si>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</si>
  <si>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</si>
  <si>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</si>
  <si>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</si>
  <si>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</si>
  <si>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</si>
  <si>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</si>
  <si>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</si>
  <si>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</si>
  <si>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</si>
  <si>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</si>
  <si>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</si>
  <si>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</si>
  <si>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</si>
  <si>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</si>
  <si>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</si>
  <si>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</si>
  <si>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</si>
  <si>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</si>
  <si>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</si>
  <si>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</si>
  <si>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</si>
  <si>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</si>
  <si>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</si>
  <si>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</si>
  <si>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</si>
  <si>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</si>
  <si>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</si>
  <si>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</si>
  <si>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</si>
  <si>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</si>
  <si>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</si>
  <si>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</si>
  <si>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</si>
  <si>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</si>
  <si>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</si>
  <si>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</si>
  <si>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</si>
  <si>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</si>
  <si>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</si>
  <si>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</si>
  <si>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</si>
  <si>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</si>
  <si>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</si>
  <si>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</si>
  <si>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</si>
  <si>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</si>
  <si>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</si>
  <si>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</si>
  <si>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</si>
  <si>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</si>
  <si>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</si>
  <si>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</si>
  <si>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</si>
  <si>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</si>
  <si>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</si>
  <si>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</si>
  <si>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</si>
  <si>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</si>
  <si>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</si>
  <si>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</si>
  <si>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</si>
  <si>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</si>
  <si>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</si>
  <si>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</si>
  <si>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</si>
  <si>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</si>
  <si>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</si>
  <si>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</si>
  <si>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</si>
  <si>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</si>
  <si>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</si>
  <si>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</si>
  <si>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</si>
  <si>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</si>
  <si>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</si>
  <si>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</si>
  <si>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</si>
  <si>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</si>
  <si>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</si>
  <si>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</si>
  <si>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</si>
  <si>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</si>
  <si>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</si>
  <si>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</si>
  <si>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</si>
  <si>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</si>
  <si>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</si>
  <si>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</si>
  <si>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</si>
  <si>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</si>
  <si>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</si>
  <si>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</si>
  <si>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</si>
  <si>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</si>
  <si>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</si>
  <si>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</si>
  <si>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</si>
  <si>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</si>
  <si>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</si>
  <si>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</si>
  <si>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</si>
  <si>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</si>
  <si>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</si>
  <si>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</si>
  <si>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</si>
  <si>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</si>
  <si>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</si>
  <si>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</si>
  <si>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</si>
  <si>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</si>
  <si>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</si>
  <si>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</si>
  <si>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</si>
  <si>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</si>
  <si>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</si>
  <si>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</si>
  <si>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</si>
  <si>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</si>
  <si>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</si>
  <si>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</si>
  <si>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</si>
  <si>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</si>
  <si>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</si>
  <si>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</si>
  <si>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</si>
  <si>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</si>
  <si>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</si>
  <si>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</si>
  <si>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</si>
  <si>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</si>
  <si>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</si>
  <si>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</si>
  <si>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</si>
  <si>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</si>
  <si>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</si>
  <si>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</si>
  <si>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</si>
  <si>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</si>
  <si>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</si>
  <si>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</si>
  <si>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</si>
  <si>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</si>
  <si>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</si>
  <si>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</si>
  <si>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</si>
  <si>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</si>
  <si>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</si>
  <si>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</si>
  <si>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</si>
  <si>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</si>
  <si>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</si>
  <si>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</si>
  <si>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</si>
  <si>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</si>
  <si>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</si>
  <si>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</si>
  <si>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</si>
  <si>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</si>
  <si>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</si>
  <si>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</si>
  <si>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</si>
  <si>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</si>
  <si>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</si>
  <si>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</si>
  <si>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</si>
  <si>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</si>
  <si>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</si>
  <si>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</si>
  <si>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</si>
  <si>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</si>
  <si>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</si>
  <si>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</si>
  <si>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</si>
  <si>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</si>
  <si>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</si>
  <si>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</si>
  <si>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</si>
  <si>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</si>
  <si>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</si>
  <si>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</si>
  <si>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</si>
  <si>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</si>
  <si>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</si>
  <si>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</si>
  <si>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</si>
  <si>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</si>
  <si>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</si>
  <si>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</si>
  <si>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</si>
  <si>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</si>
  <si>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</si>
  <si>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</si>
  <si>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</si>
  <si>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</si>
  <si>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</si>
  <si>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</si>
  <si>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</si>
  <si>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</si>
  <si>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</si>
  <si>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</si>
  <si>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</si>
  <si>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</si>
  <si>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</si>
  <si>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</si>
  <si>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</si>
  <si>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</si>
  <si>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</si>
  <si>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</si>
  <si>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</si>
  <si>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</si>
  <si>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</si>
  <si>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</si>
  <si>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</si>
  <si>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</si>
  <si>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</si>
  <si>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</si>
  <si>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</si>
  <si>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</si>
  <si>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</si>
  <si>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</si>
  <si>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</si>
  <si>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</si>
  <si>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</si>
  <si>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</si>
  <si>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</si>
  <si>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</si>
  <si>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</si>
  <si>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</si>
  <si>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</si>
  <si>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</si>
  <si>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</si>
  <si>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</si>
  <si>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</si>
  <si>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</si>
  <si>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</si>
  <si>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</si>
  <si>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</si>
  <si>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</si>
  <si>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</si>
  <si>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</si>
  <si>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</si>
  <si>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</si>
  <si>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</si>
  <si>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</si>
  <si>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</si>
  <si>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</si>
  <si>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</si>
  <si>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</si>
  <si>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</si>
  <si>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</si>
  <si>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</si>
  <si>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</si>
  <si>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</si>
  <si>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</si>
  <si>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</si>
  <si>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</si>
  <si>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</si>
  <si>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</si>
  <si>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</si>
  <si>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</si>
  <si>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</si>
  <si>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</si>
  <si>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</si>
  <si>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</si>
  <si>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</si>
  <si>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</si>
  <si>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</si>
  <si>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</si>
  <si>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</si>
  <si>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</si>
  <si>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</si>
  <si>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</si>
  <si>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</si>
  <si>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</si>
  <si>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</si>
  <si>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</si>
  <si>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</si>
  <si>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</si>
  <si>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</si>
  <si>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</si>
  <si>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</si>
  <si>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</si>
  <si>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</si>
  <si>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</si>
  <si>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</si>
  <si>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</si>
  <si>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</si>
  <si>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</si>
  <si>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</si>
  <si>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</si>
  <si>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</si>
  <si>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</si>
  <si>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</si>
  <si>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</si>
  <si>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</si>
  <si>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</si>
  <si>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</si>
  <si>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</si>
  <si>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</si>
  <si>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</si>
  <si>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</si>
  <si>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</si>
  <si>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</si>
  <si>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</si>
  <si>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</si>
  <si>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</si>
  <si>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</si>
  <si>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</si>
  <si>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</si>
  <si>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</si>
  <si>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</si>
  <si>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</si>
  <si>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</si>
  <si>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</si>
  <si>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</si>
  <si>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</si>
  <si>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</si>
  <si>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</si>
  <si>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</si>
  <si>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</si>
  <si>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</si>
  <si>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</si>
  <si>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</si>
  <si>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</si>
  <si>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</si>
  <si>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</si>
  <si>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</si>
  <si>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</si>
  <si>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</si>
  <si>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</si>
  <si>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</si>
  <si>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</si>
  <si>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</si>
  <si>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</si>
  <si>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</si>
  <si>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</si>
  <si>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</si>
  <si>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</si>
  <si>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</si>
  <si>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</si>
  <si>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</si>
  <si>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</si>
  <si>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</si>
  <si>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</si>
  <si>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</si>
  <si>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</si>
  <si>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</si>
  <si>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</si>
  <si>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</si>
  <si>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</si>
  <si>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</si>
  <si>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</si>
  <si>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</si>
  <si>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</si>
  <si>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</si>
  <si>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</si>
  <si>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</si>
  <si>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</si>
  <si>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</si>
  <si>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</si>
  <si>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</si>
  <si>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</si>
  <si>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</si>
  <si>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</si>
  <si>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</si>
  <si>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</si>
  <si>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</si>
  <si>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</si>
  <si>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</si>
  <si>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</si>
  <si>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</si>
  <si>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</si>
  <si>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</si>
  <si>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</si>
  <si>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</si>
  <si>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</si>
  <si>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</si>
  <si>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</si>
  <si>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</si>
  <si>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</si>
  <si>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</si>
  <si>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</si>
  <si>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</si>
  <si>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</si>
  <si>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</si>
  <si>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</si>
  <si>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</si>
  <si>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</si>
  <si>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</si>
  <si>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</si>
  <si>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</si>
  <si>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</si>
  <si>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</si>
  <si>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</si>
  <si>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</si>
  <si>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</si>
  <si>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</si>
  <si>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</si>
  <si>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</si>
  <si>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</si>
  <si>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</si>
  <si>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</si>
  <si>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</si>
  <si>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</si>
  <si>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</si>
  <si>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</si>
  <si>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</si>
  <si>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</si>
  <si>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</si>
  <si>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</si>
  <si>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</si>
  <si>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</si>
  <si>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</si>
  <si>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</si>
  <si>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</si>
  <si>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</si>
  <si>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</si>
  <si>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</si>
  <si>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</si>
  <si>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</si>
  <si>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</si>
  <si>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</si>
  <si>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</si>
  <si>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</si>
  <si>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</si>
  <si>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</si>
  <si>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</si>
  <si>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</si>
  <si>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</si>
  <si>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</si>
  <si>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</si>
  <si>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</si>
  <si>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</si>
  <si>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</si>
  <si>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</si>
  <si>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</si>
  <si>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</si>
  <si>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</si>
  <si>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</si>
  <si>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</si>
  <si>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</si>
  <si>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</si>
  <si>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</si>
  <si>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</si>
  <si>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</si>
  <si>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</si>
  <si>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</si>
  <si>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</si>
  <si>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</si>
  <si>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</si>
  <si>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</si>
  <si>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</si>
  <si>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</si>
  <si>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</si>
  <si>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</si>
  <si>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</si>
  <si>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</si>
  <si>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</si>
  <si>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</si>
  <si>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</si>
  <si>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</si>
  <si>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</si>
  <si>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</si>
  <si>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</si>
  <si>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</si>
  <si>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</si>
  <si>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</si>
  <si>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</si>
  <si>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</si>
  <si>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</si>
  <si>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</si>
  <si>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</si>
  <si>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</si>
  <si>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</si>
  <si>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</si>
  <si>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</si>
  <si>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</si>
  <si>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</si>
  <si>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</si>
  <si>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</si>
  <si>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</si>
  <si>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</si>
  <si>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</si>
  <si>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</si>
  <si>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</si>
  <si>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</si>
  <si>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</si>
  <si>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</si>
  <si>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</si>
  <si>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</si>
  <si>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</si>
  <si>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</si>
  <si>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</si>
  <si>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</si>
  <si>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</si>
  <si>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</si>
  <si>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</si>
  <si>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</si>
  <si>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</si>
  <si>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</si>
  <si>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</si>
  <si>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</si>
  <si>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</si>
  <si>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</si>
  <si>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</si>
  <si>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</si>
  <si>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</si>
  <si>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</si>
  <si>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</si>
  <si>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</si>
  <si>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</si>
  <si>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</si>
  <si>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</si>
  <si>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</si>
  <si>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</si>
  <si>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</si>
  <si>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</si>
  <si>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</si>
  <si>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</si>
  <si>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</si>
  <si>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</si>
  <si>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</si>
  <si>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</si>
  <si>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</si>
  <si>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</si>
  <si>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</si>
  <si>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</si>
  <si>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</si>
  <si>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</si>
  <si>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</si>
  <si>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</si>
  <si>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</si>
  <si>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</si>
  <si>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</si>
  <si>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</si>
  <si>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</si>
  <si>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</si>
  <si>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</si>
  <si>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</si>
  <si>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</si>
  <si>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</si>
  <si>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</si>
  <si>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</si>
  <si>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</si>
  <si>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</si>
  <si>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</si>
  <si>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</si>
  <si>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</si>
  <si>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</si>
  <si>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</si>
  <si>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</si>
  <si>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</si>
  <si>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</si>
  <si>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</si>
  <si>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</si>
  <si>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</si>
  <si>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</si>
  <si>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</si>
  <si>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</si>
  <si>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</si>
  <si>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</si>
  <si>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</si>
  <si>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</si>
  <si>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</si>
  <si>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</si>
  <si>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</si>
  <si>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</si>
  <si>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</si>
  <si>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</si>
  <si>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</si>
  <si>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</si>
  <si>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</si>
  <si>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</si>
  <si>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</si>
  <si>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</si>
  <si>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</si>
  <si>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</si>
  <si>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</si>
  <si>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</si>
  <si>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</si>
  <si>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</si>
  <si>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</si>
  <si>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</si>
  <si>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</si>
  <si>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</si>
  <si>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</si>
  <si>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</si>
  <si>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</si>
  <si>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</si>
  <si>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</si>
  <si>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</si>
  <si>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</si>
  <si>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</si>
  <si>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</si>
  <si>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</si>
  <si>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</si>
  <si>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</si>
  <si>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</si>
  <si>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</si>
  <si>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</si>
  <si>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</si>
  <si>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</si>
  <si>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</si>
  <si>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</si>
  <si>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</si>
  <si>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</si>
  <si>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</si>
  <si>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</si>
  <si>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</si>
  <si>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</si>
  <si>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</si>
  <si>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</si>
  <si>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</si>
  <si>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</si>
  <si>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</si>
  <si>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</si>
  <si>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</si>
  <si>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</si>
  <si>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</si>
  <si>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</si>
  <si>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</si>
  <si>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</si>
  <si>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</si>
  <si>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</si>
  <si>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</si>
  <si>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</si>
  <si>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</si>
  <si>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</si>
  <si>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</si>
  <si>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</si>
  <si>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</si>
  <si>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</si>
  <si>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</si>
  <si>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</si>
  <si>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</si>
  <si>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</si>
  <si>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</si>
  <si>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</si>
  <si>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</si>
  <si>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</si>
  <si>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</si>
  <si>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</si>
  <si>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</si>
  <si>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</si>
  <si>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</si>
  <si>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</si>
  <si>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</si>
  <si>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</si>
  <si>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</si>
  <si>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</si>
  <si>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</si>
  <si>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</si>
  <si>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</si>
  <si>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</si>
  <si>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</si>
  <si>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</si>
  <si>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</si>
  <si>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</si>
  <si>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</si>
  <si>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</si>
  <si>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</si>
  <si>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</si>
  <si>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</si>
  <si>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</si>
  <si>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</si>
  <si>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</si>
  <si>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</si>
  <si>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</si>
  <si>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</si>
  <si>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</si>
  <si>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</si>
  <si>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</si>
  <si>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</si>
  <si>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</si>
  <si>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</si>
  <si>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</si>
  <si>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</si>
  <si>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</si>
  <si>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</si>
  <si>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</si>
  <si>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</si>
  <si>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</si>
  <si>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</si>
  <si>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</si>
  <si>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</si>
  <si>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</si>
  <si>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</si>
  <si>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</si>
  <si>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</si>
  <si>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</si>
  <si>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</si>
  <si>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</si>
  <si>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</si>
  <si>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</si>
  <si>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</si>
  <si>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</si>
  <si>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</si>
  <si>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</si>
  <si>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</si>
  <si>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</si>
  <si>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</si>
  <si>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</si>
  <si>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</si>
  <si>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</si>
  <si>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</si>
  <si>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</si>
  <si>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</si>
  <si>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</si>
  <si>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</si>
  <si>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</si>
  <si>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</si>
  <si>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</si>
  <si>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</si>
  <si>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</si>
  <si>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</si>
  <si>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</si>
  <si>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</si>
  <si>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</si>
  <si>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</si>
  <si>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</si>
  <si>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</si>
  <si>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</si>
  <si>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</si>
  <si>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</si>
  <si>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</si>
  <si>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</si>
  <si>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</si>
  <si>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</si>
  <si>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</si>
  <si>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</si>
  <si>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</si>
  <si>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</si>
  <si>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</si>
  <si>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</si>
  <si>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</si>
  <si>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</si>
  <si>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</si>
  <si>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</si>
  <si>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</si>
  <si>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</si>
  <si>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</si>
  <si>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</si>
  <si>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</si>
  <si>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</si>
  <si>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</si>
  <si>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</si>
  <si>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</si>
  <si>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</si>
  <si>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</si>
  <si>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</si>
  <si>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</si>
  <si>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</si>
  <si>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</si>
  <si>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</si>
  <si>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</si>
  <si>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</si>
  <si>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</si>
  <si>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</si>
  <si>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</si>
  <si>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</si>
  <si>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</si>
  <si>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</si>
  <si>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</si>
  <si>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</si>
  <si>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</si>
  <si>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</si>
  <si>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</si>
  <si>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</si>
  <si>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</si>
  <si>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</si>
  <si>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</si>
  <si>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</si>
  <si>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</si>
  <si>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</si>
  <si>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</si>
  <si>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</si>
  <si>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</si>
  <si>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</si>
  <si>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</si>
  <si>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</si>
  <si>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</si>
  <si>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</si>
  <si>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</si>
  <si>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</si>
  <si>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</si>
  <si>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</si>
  <si>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</si>
  <si>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</si>
  <si>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</si>
  <si>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</si>
  <si>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</si>
  <si>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</si>
  <si>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</si>
  <si>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</si>
  <si>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</si>
  <si>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</si>
  <si>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</si>
  <si>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</si>
  <si>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</si>
  <si>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</si>
  <si>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</si>
  <si>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</si>
  <si>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</si>
  <si>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</si>
  <si>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</si>
  <si>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</si>
  <si>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</si>
  <si>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</si>
  <si>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</si>
  <si>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</si>
  <si>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</si>
  <si>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</si>
  <si>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</si>
  <si>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</si>
  <si>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</si>
  <si>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</si>
  <si>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</si>
  <si>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</si>
  <si>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</si>
  <si>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</si>
  <si>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</si>
  <si>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</si>
  <si>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</si>
  <si>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</si>
  <si>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</si>
  <si>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</si>
  <si>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</si>
  <si>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</si>
  <si>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</si>
  <si>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</si>
  <si>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</si>
  <si>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</si>
  <si>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</si>
  <si>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</si>
  <si>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</si>
  <si>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</si>
  <si>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</si>
  <si>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</si>
  <si>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</si>
  <si>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</si>
  <si>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</si>
  <si>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</si>
  <si>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</si>
  <si>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</si>
  <si>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</si>
  <si>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</si>
  <si>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</si>
  <si>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</si>
  <si>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</si>
  <si>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</si>
  <si>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</si>
  <si>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</si>
  <si>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</si>
  <si>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</si>
  <si>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</si>
  <si>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</si>
  <si>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</si>
  <si>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</si>
  <si>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</si>
  <si>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</si>
  <si>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</si>
  <si>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</si>
  <si>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</si>
  <si>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</si>
  <si>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</si>
  <si>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</si>
  <si>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</si>
  <si>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</si>
  <si>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</si>
  <si>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</si>
  <si>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</si>
  <si>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</si>
  <si>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</si>
  <si>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</si>
  <si>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</si>
  <si>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</si>
  <si>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</si>
  <si>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</si>
  <si>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</si>
  <si>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</si>
  <si>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</si>
  <si>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</si>
  <si>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</si>
  <si>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</si>
  <si>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</si>
  <si>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</si>
  <si>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</si>
  <si>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</si>
  <si>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</si>
  <si>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</si>
  <si>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</si>
  <si>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</si>
  <si>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</si>
  <si>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</si>
  <si>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</si>
  <si>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</si>
  <si>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</si>
  <si>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</si>
  <si>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</si>
  <si>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</si>
  <si>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</si>
  <si>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</si>
  <si>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</si>
  <si>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</si>
  <si>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</si>
  <si>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</si>
  <si>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</si>
  <si>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</si>
  <si>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</si>
  <si>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</si>
  <si>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</si>
  <si>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</si>
  <si>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</si>
  <si>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</si>
  <si>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</si>
  <si>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</si>
  <si>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</si>
  <si>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</si>
  <si>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</si>
  <si>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</si>
  <si>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</si>
  <si>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</si>
  <si>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</si>
  <si>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</si>
  <si>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</si>
  <si>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</si>
  <si>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</si>
  <si>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</si>
  <si>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</si>
  <si>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</si>
  <si>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</si>
  <si>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</si>
  <si>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</si>
  <si>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</si>
  <si>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</si>
  <si>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</si>
  <si>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</si>
  <si>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</si>
  <si>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</si>
  <si>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</si>
  <si>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</si>
  <si>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</si>
  <si>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</si>
  <si>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</si>
  <si>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</si>
  <si>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</si>
  <si>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</si>
  <si>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</si>
  <si>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</si>
  <si>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</si>
  <si>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</si>
  <si>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</si>
  <si>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</si>
  <si>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</si>
  <si>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</si>
  <si>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</si>
  <si>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</si>
  <si>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</si>
  <si>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</si>
  <si>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</si>
  <si>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</si>
  <si>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</si>
  <si>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</si>
  <si>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</si>
  <si>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</si>
  <si>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</si>
  <si>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</si>
  <si>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</si>
  <si>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</si>
  <si>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</si>
  <si>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</si>
  <si>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</si>
  <si>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</si>
  <si>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</si>
  <si>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</si>
  <si>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</si>
  <si>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</si>
  <si>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</si>
  <si>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</si>
  <si>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</si>
  <si>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</si>
  <si>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</si>
  <si>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</si>
  <si>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</si>
  <si>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</si>
  <si>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</si>
  <si>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</si>
  <si>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</si>
  <si>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</si>
  <si>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</si>
  <si>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</si>
  <si>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</si>
  <si>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</si>
  <si>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</si>
  <si>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</si>
  <si>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</si>
  <si>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</si>
  <si>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</si>
  <si>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</si>
  <si>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</si>
  <si>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</si>
  <si>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</si>
  <si>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</si>
  <si>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</si>
  <si>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</si>
  <si>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</si>
  <si>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</si>
  <si>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</si>
  <si>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</si>
  <si>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</si>
  <si>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</si>
  <si>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</si>
  <si>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</si>
  <si>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</si>
  <si>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</si>
  <si>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</si>
  <si>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</si>
  <si>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</si>
  <si>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</si>
  <si>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</si>
  <si>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</si>
  <si>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</si>
  <si>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</si>
  <si>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</si>
  <si>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</si>
  <si>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</si>
  <si>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</si>
  <si>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</si>
  <si>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</si>
  <si>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</si>
  <si>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</si>
  <si>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</si>
  <si>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</si>
  <si>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</si>
  <si>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</si>
  <si>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</si>
  <si>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</si>
  <si>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</si>
  <si>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</si>
  <si>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</si>
  <si>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</si>
  <si>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</si>
  <si>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</si>
  <si>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</si>
  <si>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</si>
  <si>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</si>
  <si>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</si>
  <si>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</si>
  <si>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</si>
  <si>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</si>
  <si>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</si>
  <si>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</si>
  <si>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</si>
  <si>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</si>
  <si>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</si>
  <si>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</si>
  <si>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</si>
  <si>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</si>
  <si>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</si>
  <si>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</si>
  <si>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</si>
  <si>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</si>
  <si>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</si>
  <si>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</si>
  <si>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</si>
  <si>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</si>
  <si>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</si>
  <si>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</si>
  <si>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</si>
  <si>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</si>
  <si>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</si>
  <si>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</si>
  <si>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</si>
  <si>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</si>
  <si>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</si>
  <si>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</si>
  <si>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</si>
  <si>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</si>
  <si>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</si>
  <si>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</si>
  <si>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</si>
  <si>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</si>
  <si>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</si>
  <si>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</si>
  <si>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</si>
  <si>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</si>
  <si>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</si>
  <si>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</si>
  <si>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</si>
  <si>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</si>
  <si>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</si>
  <si>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</si>
  <si>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</si>
  <si>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</si>
  <si>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</si>
  <si>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</si>
  <si>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</si>
  <si>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</si>
  <si>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</si>
  <si>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</si>
  <si>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</si>
  <si>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</si>
  <si>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</si>
  <si>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</si>
  <si>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</si>
  <si>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</si>
  <si>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</si>
  <si>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</si>
  <si>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</si>
  <si>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</si>
  <si>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</si>
  <si>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</si>
  <si>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</si>
  <si>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</si>
  <si>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</si>
  <si>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</si>
  <si>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</si>
  <si>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</si>
  <si>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</si>
  <si>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</si>
  <si>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</si>
  <si>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</si>
  <si>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</si>
  <si>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</si>
  <si>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</si>
  <si>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</si>
  <si>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</si>
  <si>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</si>
  <si>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</si>
  <si>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</si>
  <si>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</si>
  <si>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</si>
  <si>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</si>
  <si>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</si>
  <si>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</si>
  <si>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</si>
  <si>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</si>
  <si>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</si>
  <si>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</si>
  <si>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</si>
  <si>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</si>
  <si>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</si>
  <si>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</si>
  <si>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</si>
  <si>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</si>
  <si>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</si>
  <si>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</si>
  <si>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</si>
  <si>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</si>
  <si>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</si>
  <si>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</si>
  <si>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</si>
  <si>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</si>
  <si>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</si>
  <si>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</si>
  <si>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</si>
  <si>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</si>
  <si>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</si>
  <si>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</si>
  <si>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</si>
  <si>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</si>
  <si>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</si>
  <si>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</si>
  <si>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</si>
  <si>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</si>
  <si>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</si>
  <si>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</si>
  <si>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</si>
  <si>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</si>
  <si>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</si>
  <si>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</si>
  <si>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</si>
  <si>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</si>
  <si>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</si>
  <si>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</si>
  <si>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</si>
  <si>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</si>
  <si>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</si>
  <si>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</si>
  <si>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</si>
  <si>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</si>
  <si>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</si>
  <si>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</si>
  <si>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</si>
  <si>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</si>
  <si>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</si>
  <si>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</si>
  <si>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</si>
  <si>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</si>
  <si>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</si>
  <si>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</si>
  <si>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</si>
  <si>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</si>
  <si>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</si>
  <si>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</si>
  <si>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</si>
  <si>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</si>
  <si>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</si>
  <si>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</si>
  <si>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</si>
  <si>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</si>
  <si>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</si>
  <si>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</si>
  <si>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</si>
  <si>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</si>
  <si>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</si>
  <si>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</si>
  <si>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</si>
  <si>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</si>
  <si>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</si>
  <si>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</si>
  <si>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</si>
  <si>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</si>
  <si>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</si>
  <si>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</si>
  <si>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</si>
  <si>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</si>
  <si>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</si>
  <si>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</si>
  <si>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</si>
  <si>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</si>
  <si>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</si>
  <si>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</si>
  <si>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</si>
  <si>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</si>
  <si>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</si>
  <si>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</si>
  <si>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</si>
  <si>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</si>
  <si>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</si>
  <si>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</si>
  <si>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</si>
  <si>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</si>
  <si>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</si>
  <si>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</si>
  <si>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</si>
  <si>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</si>
  <si>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</si>
  <si>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</si>
  <si>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</si>
  <si>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</si>
  <si>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</si>
  <si>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</si>
  <si>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</si>
  <si>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</si>
  <si>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</si>
  <si>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</si>
  <si>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</si>
  <si>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</si>
  <si>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</si>
  <si>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</si>
  <si>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</si>
  <si>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</si>
  <si>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</si>
  <si>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</si>
  <si>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</si>
  <si>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</si>
  <si>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</si>
  <si>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</si>
  <si>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</si>
  <si>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</si>
  <si>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</si>
  <si>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</si>
  <si>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</si>
  <si>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</si>
  <si>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</si>
  <si>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</si>
  <si>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</si>
  <si>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</si>
  <si>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</si>
  <si>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</si>
  <si>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</si>
  <si>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</si>
  <si>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</si>
  <si>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</si>
  <si>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</si>
  <si>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</si>
  <si>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</si>
  <si>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</si>
  <si>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</si>
  <si>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</si>
  <si>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</si>
  <si>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</si>
  <si>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</si>
  <si>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</si>
  <si>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</si>
  <si>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</si>
  <si>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</si>
  <si>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</si>
  <si>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</si>
  <si>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</si>
  <si>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</si>
  <si>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</si>
  <si>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</si>
  <si>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</si>
  <si>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</si>
  <si>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</si>
  <si>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</si>
  <si>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</si>
  <si>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</si>
  <si>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</si>
  <si>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</si>
  <si>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</si>
  <si>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</si>
  <si>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</si>
  <si>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</si>
  <si>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</si>
  <si>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</si>
  <si>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</si>
  <si>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</si>
  <si>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</si>
  <si>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</si>
  <si>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</si>
  <si>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</si>
  <si>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</si>
  <si>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</si>
  <si>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</si>
  <si>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</si>
  <si>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</si>
  <si>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</si>
  <si>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</si>
  <si>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</si>
  <si>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</si>
  <si>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</si>
  <si>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</si>
  <si>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</si>
  <si>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</si>
  <si>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</si>
  <si>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</si>
  <si>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</si>
  <si>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</si>
  <si>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</si>
  <si>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</si>
  <si>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</si>
  <si>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</si>
  <si>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</si>
  <si>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</si>
  <si>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</si>
  <si>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</si>
  <si>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</si>
  <si>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</si>
  <si>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</si>
  <si>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</si>
  <si>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</si>
  <si>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</si>
  <si>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</si>
  <si>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</si>
  <si>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</si>
  <si>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</si>
  <si>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</si>
  <si>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</si>
  <si>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</si>
  <si>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</si>
  <si>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</si>
  <si>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</si>
  <si>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</si>
  <si>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</si>
  <si>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</si>
  <si>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</si>
  <si>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</si>
  <si>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</si>
  <si>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</si>
  <si>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</si>
  <si>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</si>
  <si>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</si>
  <si>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</si>
  <si>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</si>
  <si>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</si>
  <si>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</si>
  <si>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</si>
  <si>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</si>
  <si>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</si>
  <si>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</si>
  <si>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</si>
  <si>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</si>
  <si>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</si>
  <si>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</si>
  <si>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</si>
  <si>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</si>
  <si>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</si>
  <si>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</si>
  <si>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</si>
  <si>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</si>
  <si>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</si>
  <si>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</si>
  <si>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</si>
  <si>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</si>
  <si>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</si>
  <si>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</si>
  <si>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</si>
  <si>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</si>
  <si>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</si>
  <si>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</si>
  <si>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</si>
  <si>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</si>
  <si>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</si>
  <si>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</si>
  <si>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</si>
  <si>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</si>
  <si>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</si>
  <si>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</si>
  <si>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</si>
  <si>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</si>
  <si>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</si>
  <si>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</si>
  <si>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</si>
  <si>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</si>
  <si>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</si>
  <si>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</si>
  <si>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</si>
  <si>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</si>
  <si>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</si>
  <si>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</si>
  <si>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</si>
  <si>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</si>
  <si>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</si>
  <si>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</si>
  <si>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</si>
  <si>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</si>
  <si>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</si>
  <si>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</si>
  <si>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</si>
  <si>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</si>
  <si>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</si>
  <si>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</si>
  <si>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</si>
  <si>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</si>
  <si>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</si>
  <si>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</si>
  <si>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</si>
  <si>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</si>
  <si>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</si>
  <si>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</si>
  <si>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</si>
  <si>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</si>
  <si>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</si>
  <si>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</si>
  <si>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</si>
  <si>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</si>
  <si>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</si>
  <si>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</si>
  <si>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</si>
  <si>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</si>
  <si>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</si>
  <si>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</si>
  <si>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</si>
  <si>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</si>
  <si>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</si>
  <si>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</si>
  <si>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</si>
  <si>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</si>
  <si>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</si>
  <si>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</si>
  <si>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</si>
  <si>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</si>
  <si>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</si>
  <si>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</si>
  <si>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</si>
  <si>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</si>
  <si>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</si>
  <si>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</si>
  <si>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</si>
  <si>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</si>
  <si>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</si>
  <si>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</si>
  <si>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</si>
  <si>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</si>
  <si>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</si>
  <si>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</si>
  <si>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</si>
  <si>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</si>
  <si>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</si>
  <si>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</si>
  <si>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</si>
  <si>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</si>
  <si>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</si>
  <si>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</si>
  <si>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</si>
  <si>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</si>
  <si>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</si>
  <si>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</si>
  <si>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</si>
  <si>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</si>
  <si>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</si>
  <si>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</si>
  <si>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</si>
  <si>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</si>
  <si>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</si>
  <si>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</si>
  <si>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</si>
  <si>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</si>
  <si>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</si>
  <si>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</si>
  <si>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</si>
  <si>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</si>
  <si>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</si>
  <si>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</si>
  <si>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</si>
  <si>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</si>
  <si>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</si>
  <si>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</si>
  <si>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</si>
  <si>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</si>
  <si>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</si>
  <si>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</si>
  <si>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</si>
  <si>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</si>
  <si>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</si>
  <si>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</si>
  <si>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</si>
  <si>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</si>
  <si>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</si>
  <si>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</si>
  <si>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</si>
  <si>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</si>
  <si>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</si>
  <si>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</si>
  <si>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</si>
  <si>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</si>
  <si>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</si>
  <si>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</si>
  <si>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</si>
  <si>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</si>
  <si>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</si>
  <si>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</si>
  <si>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</si>
  <si>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</si>
  <si>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</si>
  <si>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</si>
  <si>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</si>
  <si>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</si>
  <si>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</si>
  <si>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</si>
  <si>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</si>
  <si>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</si>
  <si>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</si>
  <si>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</si>
  <si>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</si>
  <si>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</si>
  <si>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</si>
  <si>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</si>
  <si>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</si>
  <si>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</si>
  <si>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</si>
  <si>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</si>
  <si>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</si>
  <si>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</si>
  <si>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</si>
  <si>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</si>
  <si>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</si>
  <si>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</si>
  <si>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</si>
  <si>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</si>
  <si>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</si>
  <si>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</si>
  <si>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</si>
  <si>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</si>
  <si>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</si>
  <si>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</si>
  <si>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</si>
  <si>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</si>
  <si>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</si>
  <si>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</si>
  <si>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</si>
  <si>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</si>
  <si>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</si>
  <si>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</si>
  <si>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</si>
  <si>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</si>
  <si>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</si>
  <si>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</si>
  <si>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</si>
  <si>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</si>
  <si>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</si>
  <si>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</si>
  <si>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</si>
  <si>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</si>
  <si>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</si>
  <si>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</si>
  <si>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</si>
  <si>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</si>
  <si>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</si>
  <si>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</si>
  <si>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</si>
  <si>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</si>
  <si>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</si>
  <si>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</si>
  <si>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</si>
  <si>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</si>
  <si>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</si>
  <si>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</si>
  <si>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</si>
  <si>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</si>
  <si>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</si>
  <si>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</si>
  <si>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</si>
  <si>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</si>
  <si>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</si>
  <si>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</si>
  <si>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</si>
  <si>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</si>
  <si>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</si>
  <si>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</si>
  <si>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</si>
  <si>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</si>
  <si>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</si>
  <si>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</si>
  <si>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</si>
  <si>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</si>
  <si>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</si>
  <si>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</si>
  <si>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</si>
  <si>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</si>
  <si>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</si>
  <si>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</si>
  <si>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</si>
  <si>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</si>
  <si>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</si>
  <si>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</si>
  <si>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</si>
  <si>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</si>
  <si>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</si>
  <si>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</si>
  <si>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</si>
  <si>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</si>
  <si>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</si>
  <si>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</si>
  <si>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</si>
  <si>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</si>
  <si>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</si>
  <si>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</si>
  <si>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</si>
  <si>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</si>
  <si>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</si>
  <si>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</si>
  <si>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</si>
  <si>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</si>
  <si>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</si>
  <si>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</si>
  <si>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</si>
  <si>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</si>
  <si>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</si>
  <si>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</si>
  <si>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</si>
  <si>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</si>
  <si>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</si>
  <si>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</si>
  <si>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</si>
  <si>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</si>
  <si>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</si>
  <si>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</si>
  <si>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</si>
  <si>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</si>
  <si>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</si>
  <si>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</si>
  <si>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</si>
  <si>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</si>
  <si>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</si>
  <si>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</si>
  <si>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</si>
  <si>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</si>
  <si>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</si>
  <si>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</si>
  <si>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</si>
  <si>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</si>
  <si>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</si>
  <si>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</si>
  <si>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</si>
  <si>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</si>
  <si>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</si>
  <si>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</si>
  <si>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</si>
  <si>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</si>
  <si>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</si>
  <si>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</si>
  <si>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</si>
  <si>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</si>
  <si>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</si>
  <si>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</si>
  <si>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</si>
  <si>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</si>
  <si>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</si>
  <si>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</si>
  <si>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</si>
  <si>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</si>
  <si>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</si>
  <si>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</si>
  <si>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</si>
  <si>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</si>
  <si>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</si>
  <si>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</si>
  <si>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</si>
  <si>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</si>
  <si>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</si>
  <si>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</si>
  <si>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</si>
  <si>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</si>
  <si>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</si>
  <si>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</si>
  <si>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</si>
  <si>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</si>
  <si>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</si>
  <si>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</si>
  <si>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</si>
  <si>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</si>
  <si>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</si>
  <si>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</si>
  <si>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</si>
  <si>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</si>
  <si>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</si>
  <si>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</si>
  <si>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</si>
  <si>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</si>
  <si>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</si>
  <si>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</si>
  <si>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</si>
  <si>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</si>
  <si>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</si>
  <si>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</si>
  <si>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</si>
  <si>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</si>
  <si>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</si>
  <si>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</si>
  <si>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</si>
  <si>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</si>
  <si>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</si>
  <si>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</si>
  <si>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</si>
  <si>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</si>
  <si>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</si>
  <si>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</si>
  <si>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</si>
  <si>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</si>
  <si>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</si>
  <si>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</si>
  <si>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</si>
  <si>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</si>
  <si>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</si>
  <si>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</si>
  <si>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</si>
  <si>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</si>
  <si>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</si>
  <si>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</si>
  <si>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</si>
  <si>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</si>
  <si>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</si>
  <si>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</si>
  <si>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</si>
  <si>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</si>
  <si>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</si>
  <si>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</si>
  <si>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</si>
  <si>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</si>
  <si>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</si>
  <si>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</si>
  <si>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</si>
  <si>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</si>
  <si>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</si>
  <si>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</si>
  <si>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</si>
  <si>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</si>
  <si>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</si>
  <si>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</si>
  <si>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</si>
  <si>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</si>
  <si>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</si>
  <si>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</si>
  <si>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</si>
  <si>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</si>
  <si>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</si>
  <si>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</si>
  <si>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</si>
  <si>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</si>
  <si>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</si>
  <si>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</si>
  <si>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</si>
  <si>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</si>
  <si>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</si>
  <si>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</si>
  <si>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</si>
  <si>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</si>
  <si>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</si>
  <si>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</si>
  <si>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</si>
  <si>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</si>
  <si>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</si>
  <si>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</si>
  <si>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</si>
  <si>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</si>
  <si>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</si>
  <si>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</si>
  <si>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</si>
  <si>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</si>
  <si>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</si>
  <si>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</si>
  <si>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</si>
  <si>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</si>
  <si>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</si>
  <si>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</si>
  <si>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</si>
  <si>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</si>
  <si>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</si>
  <si>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</si>
  <si>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</si>
  <si>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</si>
  <si>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</si>
  <si>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</si>
  <si>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</si>
  <si>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</si>
  <si>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</si>
  <si>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</si>
  <si>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</si>
  <si>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</si>
  <si>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</si>
  <si>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</si>
  <si>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</si>
  <si>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</si>
  <si>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</si>
  <si>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</si>
  <si>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</si>
  <si>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</si>
  <si>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</si>
  <si>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</si>
  <si>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</si>
  <si>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</si>
  <si>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</si>
  <si>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</si>
  <si>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</si>
  <si>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</si>
  <si>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</si>
  <si>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</si>
  <si>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</si>
  <si>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</si>
  <si>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</si>
  <si>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</si>
  <si>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</si>
  <si>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</si>
  <si>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</si>
  <si>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</si>
  <si>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</si>
  <si>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</si>
  <si>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</si>
  <si>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</si>
  <si>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</si>
  <si>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</si>
  <si>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</si>
  <si>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</si>
  <si>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</si>
  <si>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</si>
  <si>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</si>
  <si>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</si>
  <si>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</si>
  <si>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</si>
  <si>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</si>
  <si>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</si>
  <si>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</si>
  <si>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</si>
  <si>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</si>
  <si>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</si>
  <si>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</si>
  <si>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</si>
  <si>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</si>
  <si>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</si>
  <si>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</si>
  <si>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</si>
  <si>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</si>
  <si>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</si>
  <si>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</si>
  <si>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</si>
  <si>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</si>
  <si>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</si>
  <si>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</si>
  <si>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</si>
  <si>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</si>
  <si>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</si>
  <si>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</si>
  <si>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</si>
  <si>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</si>
  <si>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</si>
  <si>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</si>
  <si>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</si>
  <si>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</si>
  <si>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</si>
  <si>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</si>
  <si>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</si>
  <si>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</si>
  <si>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</si>
  <si>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</si>
  <si>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</si>
  <si>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</si>
  <si>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</si>
  <si>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</si>
  <si>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</si>
  <si>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</si>
  <si>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</si>
  <si>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</si>
  <si>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</si>
  <si>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</si>
  <si>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</si>
  <si>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</si>
  <si>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</si>
  <si>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</si>
  <si>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</si>
  <si>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</si>
  <si>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</si>
  <si>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</si>
  <si>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</si>
  <si>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</si>
  <si>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</si>
  <si>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</si>
  <si>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</si>
  <si>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</si>
  <si>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</si>
  <si>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</si>
  <si>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</si>
  <si>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</si>
  <si>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</si>
  <si>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</si>
  <si>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</si>
  <si>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</si>
  <si>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</si>
  <si>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</si>
  <si>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</si>
  <si>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</si>
  <si>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</si>
  <si>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</si>
  <si>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</si>
  <si>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</si>
  <si>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</si>
  <si>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</si>
  <si>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</si>
  <si>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</si>
  <si>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</si>
  <si>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</si>
  <si>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</si>
  <si>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</si>
  <si>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</si>
  <si>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</si>
  <si>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</si>
  <si>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</si>
  <si>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</si>
  <si>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</si>
  <si>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</si>
  <si>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</si>
  <si>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</si>
  <si>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</si>
  <si>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</si>
  <si>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</si>
  <si>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</si>
  <si>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</si>
  <si>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</si>
  <si>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</si>
  <si>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</si>
  <si>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</si>
  <si>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</si>
  <si>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</si>
  <si>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</si>
  <si>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</si>
  <si>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</si>
  <si>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</si>
  <si>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</si>
  <si>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</si>
  <si>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</si>
  <si>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</si>
  <si>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</si>
  <si>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</si>
  <si>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</si>
  <si>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</si>
  <si>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</si>
  <si>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</si>
  <si>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</si>
  <si>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</si>
  <si>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</si>
  <si>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</si>
  <si>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</si>
  <si>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</si>
  <si>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</si>
  <si>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</si>
  <si>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</si>
  <si>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</si>
  <si>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</si>
  <si>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</si>
  <si>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</si>
  <si>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</si>
  <si>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</si>
  <si>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</si>
  <si>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</si>
  <si>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</si>
  <si>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</si>
  <si>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</si>
  <si>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</si>
  <si>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</si>
  <si>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</si>
  <si>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</si>
  <si>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</si>
  <si>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</si>
  <si>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</si>
  <si>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</si>
  <si>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</si>
  <si>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</si>
  <si>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</si>
  <si>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</si>
  <si>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</si>
  <si>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</si>
  <si>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</si>
  <si>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</si>
  <si>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</si>
  <si>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</si>
  <si>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</si>
  <si>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</si>
  <si>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</si>
  <si>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</si>
  <si>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</si>
  <si>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</si>
  <si>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</si>
  <si>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</si>
  <si>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</si>
  <si>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</si>
  <si>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</si>
  <si>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</si>
  <si>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</si>
  <si>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</si>
  <si>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</si>
  <si>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</si>
  <si>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</si>
  <si>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</si>
  <si>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</si>
  <si>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</si>
  <si>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</si>
  <si>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</si>
  <si>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</si>
  <si>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</si>
  <si>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</si>
  <si>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</si>
  <si>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</si>
  <si>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</si>
  <si>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</si>
  <si>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</si>
  <si>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</si>
  <si>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</si>
  <si>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</si>
  <si>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</si>
  <si>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</si>
  <si>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</si>
  <si>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</si>
  <si>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</si>
  <si>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</si>
  <si>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</si>
  <si>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</si>
  <si>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</si>
  <si>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</si>
  <si>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</si>
  <si>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</si>
  <si>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</si>
  <si>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</si>
  <si>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</si>
  <si>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</si>
  <si>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</si>
  <si>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</si>
  <si>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</si>
  <si>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</si>
  <si>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</si>
  <si>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</si>
  <si>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</si>
  <si>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</si>
  <si>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</si>
  <si>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</si>
  <si>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</si>
  <si>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</si>
  <si>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</si>
  <si>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</si>
  <si>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</si>
  <si>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</si>
  <si>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</si>
  <si>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</si>
  <si>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</si>
  <si>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</si>
  <si>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</si>
  <si>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</si>
  <si>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</si>
  <si>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</si>
  <si>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</si>
  <si>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</si>
  <si>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</si>
  <si>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</si>
  <si>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</si>
  <si>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</si>
  <si>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</si>
  <si>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</si>
  <si>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</si>
  <si>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</si>
  <si>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</si>
  <si>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</si>
  <si>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</si>
  <si>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</si>
  <si>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</si>
  <si>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</si>
  <si>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</si>
  <si>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</si>
  <si>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</si>
  <si>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</si>
  <si>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</si>
  <si>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</si>
  <si>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</si>
  <si>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</si>
  <si>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</si>
  <si>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</si>
  <si>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</si>
  <si>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</si>
  <si>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</si>
  <si>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</si>
  <si>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</si>
  <si>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</si>
  <si>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</si>
  <si>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</si>
  <si>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</si>
  <si>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</si>
  <si>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</si>
  <si>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</si>
  <si>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</si>
  <si>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</si>
  <si>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</si>
  <si>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</si>
  <si>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</si>
  <si>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</si>
  <si>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</si>
  <si>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</si>
  <si>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</si>
  <si>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</si>
  <si>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</si>
  <si>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</si>
  <si>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</si>
  <si>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</si>
  <si>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</si>
  <si>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</si>
  <si>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</si>
  <si>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</si>
  <si>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</si>
  <si>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</si>
  <si>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</si>
  <si>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</si>
  <si>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</si>
  <si>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</si>
  <si>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</si>
  <si>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</si>
  <si>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</si>
  <si>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</si>
  <si>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</si>
  <si>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</si>
  <si>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</si>
  <si>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</si>
  <si>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</si>
  <si>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</si>
  <si>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</si>
  <si>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</si>
  <si>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</si>
  <si>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</si>
  <si>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</si>
  <si>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</si>
  <si>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</si>
  <si>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</si>
  <si>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</si>
  <si>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</si>
  <si>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</si>
  <si>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</si>
  <si>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</si>
  <si>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</si>
  <si>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</si>
  <si>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</si>
  <si>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</si>
  <si>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</si>
  <si>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</si>
  <si>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</si>
  <si>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</si>
  <si>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</si>
  <si>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</si>
  <si>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</si>
  <si>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</si>
  <si>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</si>
  <si>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</si>
  <si>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</si>
  <si>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</si>
  <si>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</si>
  <si>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</si>
  <si>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</si>
  <si>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</si>
  <si>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</si>
  <si>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</si>
  <si>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</si>
  <si>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</si>
  <si>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</si>
  <si>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</si>
  <si>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</si>
  <si>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</si>
  <si>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</si>
  <si>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</si>
  <si>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</si>
  <si>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</si>
  <si>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</si>
  <si>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</si>
  <si>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</si>
  <si>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</si>
  <si>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</si>
  <si>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</si>
  <si>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</si>
  <si>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</si>
  <si>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</si>
  <si>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</si>
  <si>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</si>
  <si>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</si>
  <si>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</si>
  <si>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</si>
  <si>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</si>
  <si>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</si>
  <si>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</si>
  <si>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</si>
  <si>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</si>
  <si>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</si>
  <si>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</si>
  <si>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</si>
  <si>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</si>
  <si>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</si>
  <si>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</si>
  <si>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</si>
  <si>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</si>
  <si>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</si>
  <si>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</si>
  <si>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</si>
  <si>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</si>
  <si>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</si>
  <si>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</si>
  <si>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</si>
  <si>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</si>
  <si>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</si>
  <si>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</si>
  <si>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</si>
  <si>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</si>
  <si>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</si>
  <si>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</si>
  <si>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</si>
  <si>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</si>
  <si>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</si>
  <si>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</si>
  <si>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</si>
  <si>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</si>
  <si>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</si>
  <si>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</si>
  <si>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</si>
  <si>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</si>
  <si>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</si>
  <si>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</si>
  <si>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</si>
  <si>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</si>
  <si>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</si>
  <si>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</si>
  <si>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</si>
  <si>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</si>
  <si>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</si>
  <si>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</si>
  <si>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</si>
  <si>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</si>
  <si>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</si>
  <si>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</si>
  <si>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</si>
  <si>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</si>
  <si>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</si>
  <si>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</si>
  <si>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</si>
  <si>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</si>
  <si>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</si>
  <si>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</si>
  <si>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</si>
  <si>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</si>
  <si>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</si>
  <si>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</si>
  <si>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</si>
  <si>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</si>
  <si>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</si>
  <si>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</si>
  <si>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</si>
  <si>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</si>
  <si>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</si>
  <si>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</si>
  <si>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</si>
  <si>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</si>
  <si>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</si>
  <si>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</si>
  <si>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</si>
  <si>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</si>
  <si>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</si>
  <si>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</si>
  <si>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</si>
  <si>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</si>
  <si>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</si>
  <si>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</si>
  <si>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</si>
  <si>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</si>
  <si>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</si>
  <si>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</si>
  <si>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</si>
  <si>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</si>
  <si>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</si>
  <si>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</si>
  <si>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</si>
  <si>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</si>
  <si>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</si>
  <si>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</si>
  <si>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</si>
  <si>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</si>
  <si>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</si>
  <si>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</si>
  <si>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</si>
  <si>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</si>
  <si>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</si>
  <si>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</si>
  <si>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</si>
  <si>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</si>
  <si>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</si>
  <si>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</si>
  <si>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</si>
  <si>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</si>
  <si>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</si>
  <si>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</si>
  <si>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</si>
  <si>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</si>
  <si>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</si>
  <si>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</si>
  <si>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</si>
  <si>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</si>
  <si>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</si>
  <si>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</si>
  <si>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</si>
  <si>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</si>
  <si>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</si>
  <si>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</si>
  <si>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</si>
  <si>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</si>
  <si>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</si>
  <si>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</si>
  <si>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</si>
  <si>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</si>
  <si>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</si>
  <si>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</si>
  <si>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</si>
  <si>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</si>
  <si>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</si>
  <si>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</si>
  <si>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</si>
  <si>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</si>
  <si>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</si>
  <si>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</si>
  <si>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</si>
  <si>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</si>
  <si>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</si>
  <si>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</si>
  <si>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</si>
  <si>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</si>
  <si>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</si>
  <si>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</si>
  <si>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</si>
  <si>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</si>
  <si>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</si>
  <si>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</si>
  <si>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</si>
  <si>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</si>
  <si>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</si>
  <si>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</si>
  <si>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</si>
  <si>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</si>
  <si>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</si>
  <si>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</si>
  <si>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</si>
  <si>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</si>
  <si>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</si>
  <si>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</si>
  <si>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</si>
  <si>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</si>
  <si>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</si>
  <si>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</si>
  <si>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</si>
  <si>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</si>
  <si>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</si>
  <si>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</si>
  <si>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</si>
  <si>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</si>
  <si>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</si>
  <si>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</si>
  <si>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</si>
  <si>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</si>
  <si>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</si>
  <si>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</si>
  <si>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</si>
  <si>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</si>
  <si>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</si>
  <si>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</si>
  <si>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</si>
  <si>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</si>
  <si>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</si>
  <si>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</si>
  <si>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</si>
  <si>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</si>
  <si>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</si>
  <si>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</si>
  <si>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</si>
  <si>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</si>
  <si>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</si>
  <si>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</si>
  <si>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</si>
  <si>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</si>
  <si>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</si>
  <si>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</si>
  <si>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</si>
  <si>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</si>
  <si>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</si>
  <si>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</si>
  <si>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</si>
  <si>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</si>
  <si>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</si>
  <si>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</si>
  <si>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</si>
  <si>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</si>
  <si>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</si>
  <si>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</si>
  <si>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</si>
  <si>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</si>
  <si>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</si>
  <si>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</si>
  <si>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</si>
  <si>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</si>
  <si>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</si>
  <si>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</si>
  <si>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</si>
  <si>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</si>
  <si>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</si>
  <si>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</si>
  <si>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</si>
  <si>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</si>
  <si>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</si>
  <si>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</si>
  <si>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</si>
  <si>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</si>
  <si>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</si>
  <si>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</si>
  <si>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</si>
  <si>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</si>
  <si>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</si>
  <si>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</si>
  <si>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</si>
  <si>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</si>
  <si>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</si>
  <si>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</si>
  <si>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</si>
  <si>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</si>
  <si>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</si>
  <si>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</si>
  <si>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</si>
  <si>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</si>
  <si>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</si>
  <si>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</si>
  <si>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</si>
  <si>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</si>
  <si>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</si>
  <si>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</si>
  <si>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</si>
  <si>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</si>
  <si>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</si>
  <si>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</si>
  <si>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</si>
  <si>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</si>
  <si>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</si>
  <si>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</si>
  <si>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</si>
  <si>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</si>
  <si>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</si>
  <si>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</si>
  <si>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</si>
  <si>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</si>
  <si>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</si>
  <si>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</si>
  <si>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</si>
  <si>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</si>
  <si>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</si>
  <si>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</si>
  <si>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</si>
  <si>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</si>
  <si>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</si>
  <si>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</si>
  <si>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</si>
  <si>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</si>
  <si>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</si>
  <si>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</si>
  <si>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</si>
  <si>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</si>
  <si>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</si>
  <si>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</si>
  <si>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</si>
  <si>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</si>
  <si>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</si>
  <si>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</si>
  <si>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</si>
  <si>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</si>
  <si>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</si>
  <si>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</si>
  <si>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</si>
  <si>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</si>
  <si>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</si>
  <si>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</si>
  <si>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</si>
  <si>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</si>
  <si>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</si>
  <si>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</si>
  <si>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</si>
  <si>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</si>
  <si>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</si>
  <si>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</si>
  <si>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</si>
  <si>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</si>
  <si>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</si>
  <si>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</si>
  <si>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</si>
  <si>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</si>
  <si>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</si>
  <si>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</si>
  <si>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</si>
  <si>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</si>
  <si>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</si>
  <si>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</si>
  <si>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</si>
  <si>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</si>
  <si>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</si>
  <si>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</si>
  <si>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</si>
  <si>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</si>
  <si>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</si>
  <si>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</si>
  <si>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</si>
  <si>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</si>
  <si>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</si>
  <si>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</si>
  <si>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</si>
  <si>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</si>
  <si>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</si>
  <si>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</si>
  <si>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</si>
  <si>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</si>
  <si>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</si>
  <si>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</si>
  <si>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</si>
  <si>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</si>
  <si>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</si>
  <si>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</si>
  <si>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</si>
  <si>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</si>
  <si>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</si>
  <si>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</si>
  <si>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</si>
  <si>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</si>
  <si>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</si>
  <si>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</si>
  <si>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</si>
  <si>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</si>
  <si>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</si>
  <si>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</si>
  <si>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</si>
  <si>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</si>
  <si>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</si>
  <si>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</si>
  <si>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</si>
  <si>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</si>
  <si>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</si>
  <si>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</si>
  <si>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</si>
  <si>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</si>
  <si>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</si>
  <si>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</si>
  <si>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</si>
  <si>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</si>
  <si>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</si>
  <si>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</si>
  <si>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</si>
  <si>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</si>
  <si>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</si>
  <si>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</si>
  <si>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</si>
  <si>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</si>
  <si>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</si>
  <si>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</si>
  <si>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</si>
  <si>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</si>
  <si>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</si>
  <si>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</si>
  <si>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</si>
  <si>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</si>
  <si>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</si>
  <si>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</si>
  <si>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</si>
  <si>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</si>
  <si>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</si>
  <si>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</si>
  <si>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</si>
  <si>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</si>
  <si>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</si>
  <si>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</si>
  <si>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</si>
  <si>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</si>
  <si>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</si>
  <si>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</si>
  <si>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</si>
  <si>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</si>
  <si>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</si>
  <si>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</si>
  <si>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</si>
  <si>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</si>
  <si>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</si>
  <si>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</si>
  <si>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</si>
  <si>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</si>
  <si>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</si>
  <si>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</si>
  <si>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</si>
  <si>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</si>
  <si>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</si>
  <si>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</si>
  <si>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</si>
  <si>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</si>
  <si>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</si>
  <si>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</si>
  <si>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</si>
  <si>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</si>
  <si>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</si>
  <si>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</si>
  <si>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</si>
  <si>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</si>
  <si>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</si>
  <si>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</si>
  <si>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</si>
  <si>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</si>
  <si>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</si>
  <si>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</si>
  <si>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</si>
  <si>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</si>
  <si>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</si>
  <si>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</si>
  <si>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</si>
  <si>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</si>
  <si>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</si>
  <si>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</si>
  <si>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</si>
  <si>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</si>
  <si>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</si>
  <si>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</si>
  <si>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</si>
  <si>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</si>
  <si>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</si>
  <si>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</si>
  <si>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</si>
  <si>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</si>
  <si>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</si>
  <si>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</si>
  <si>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</si>
  <si>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</si>
  <si>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</si>
  <si>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</si>
  <si>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</si>
  <si>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</si>
  <si>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</si>
  <si>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</si>
  <si>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</si>
  <si>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</si>
  <si>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</si>
  <si>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</si>
  <si>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</si>
  <si>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</si>
  <si>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</si>
  <si>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</si>
  <si>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</si>
  <si>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</si>
  <si>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</si>
  <si>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</si>
  <si>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</si>
  <si>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</si>
  <si>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</si>
  <si>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</si>
  <si>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</si>
  <si>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</si>
  <si>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</si>
  <si>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</si>
  <si>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</si>
  <si>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</si>
  <si>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</si>
  <si>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</si>
  <si>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</si>
  <si>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</si>
  <si>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</si>
  <si>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</si>
  <si>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</si>
  <si>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</si>
  <si>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</si>
  <si>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</si>
  <si>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</si>
  <si>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</si>
  <si>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</si>
  <si>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</si>
  <si>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</si>
  <si>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</si>
  <si>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</si>
  <si>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</si>
  <si>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</si>
  <si>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</si>
  <si>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</si>
  <si>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</si>
  <si>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</si>
  <si>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</si>
  <si>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</si>
  <si>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</si>
  <si>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</si>
  <si>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</si>
  <si>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</si>
  <si>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</si>
  <si>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</si>
  <si>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</si>
  <si>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</si>
  <si>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</si>
  <si>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</si>
  <si>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</si>
  <si>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</si>
  <si>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</si>
  <si>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</si>
  <si>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</si>
  <si>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</si>
  <si>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</si>
  <si>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</si>
  <si>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</si>
  <si>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</si>
  <si>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</si>
  <si>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</si>
  <si>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</si>
  <si>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</si>
  <si>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</si>
  <si>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</si>
  <si>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</si>
  <si>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</si>
  <si>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</si>
  <si>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</si>
  <si>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</si>
  <si>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</si>
  <si>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</si>
  <si>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</si>
  <si>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</si>
  <si>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</si>
  <si>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</si>
  <si>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</si>
  <si>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</si>
  <si>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</si>
  <si>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</si>
  <si>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</si>
  <si>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</si>
  <si>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</si>
  <si>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</si>
  <si>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</si>
  <si>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</si>
  <si>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</si>
  <si>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</si>
  <si>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</si>
  <si>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</si>
  <si>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</si>
  <si>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</si>
  <si>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</si>
  <si>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</si>
  <si>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</si>
  <si>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</si>
  <si>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</si>
  <si>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</si>
  <si>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</si>
  <si>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</si>
  <si>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</si>
  <si>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</si>
  <si>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</si>
  <si>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</si>
  <si>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</si>
  <si>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</si>
  <si>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</si>
  <si>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</si>
  <si>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</si>
  <si>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</si>
  <si>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</si>
  <si>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</si>
  <si>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</si>
  <si>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</si>
  <si>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</si>
  <si>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</si>
  <si>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</si>
  <si>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</si>
  <si>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</si>
  <si>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</si>
  <si>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</si>
  <si>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</si>
  <si>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</si>
  <si>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</si>
  <si>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</si>
  <si>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</si>
  <si>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</si>
  <si>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</si>
  <si>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</si>
  <si>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</si>
  <si>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</si>
  <si>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</si>
  <si>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</si>
  <si>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</si>
  <si>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</si>
  <si>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</si>
  <si>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</si>
  <si>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</si>
  <si>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</si>
  <si>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</si>
  <si>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</si>
  <si>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</si>
  <si>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</si>
  <si>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</si>
  <si>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</si>
  <si>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</si>
  <si>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</si>
  <si>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</si>
  <si>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</si>
  <si>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</si>
  <si>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</si>
  <si>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</si>
  <si>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</si>
  <si>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</si>
  <si>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</si>
  <si>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</si>
  <si>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</si>
  <si>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</si>
  <si>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</si>
  <si>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</si>
  <si>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</si>
  <si>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</si>
  <si>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</si>
  <si>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</si>
  <si>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</si>
  <si>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</si>
  <si>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</si>
  <si>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</si>
  <si>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</si>
  <si>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</si>
  <si>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</si>
  <si>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</si>
  <si>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</si>
  <si>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</si>
  <si>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</si>
  <si>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</si>
  <si>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</si>
  <si>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</si>
  <si>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</si>
  <si>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</si>
  <si>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</si>
  <si>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</si>
  <si>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</si>
  <si>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</si>
  <si>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</si>
  <si>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</si>
  <si>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</si>
  <si>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</si>
  <si>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</si>
  <si>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</si>
  <si>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</si>
  <si>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</si>
  <si>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</si>
  <si>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</si>
  <si>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</si>
  <si>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</si>
  <si>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</si>
  <si>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</si>
  <si>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</si>
  <si>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</si>
  <si>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</si>
  <si>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</si>
  <si>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</si>
  <si>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</si>
  <si>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</si>
  <si>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</si>
  <si>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</si>
  <si>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</si>
  <si>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</si>
  <si>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</si>
  <si>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</si>
  <si>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</si>
  <si>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</si>
  <si>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</si>
  <si>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</si>
  <si>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</si>
  <si>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</si>
  <si>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</si>
  <si>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</si>
  <si>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</si>
  <si>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</si>
  <si>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</si>
  <si>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</si>
  <si>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</si>
  <si>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</si>
  <si>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</si>
  <si>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</si>
  <si>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</si>
  <si>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</si>
  <si>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</si>
  <si>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</si>
  <si>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</si>
  <si>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</si>
  <si>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</si>
  <si>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</si>
  <si>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</si>
  <si>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</si>
  <si>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</si>
  <si>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</si>
  <si>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</si>
  <si>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</si>
  <si>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</si>
  <si>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</si>
  <si>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</si>
  <si>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</si>
  <si>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</si>
  <si>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</si>
  <si>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</si>
  <si>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</si>
  <si>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</si>
  <si>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</si>
  <si>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</si>
  <si>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</si>
  <si>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</si>
  <si>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</si>
  <si>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</si>
  <si>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</si>
  <si>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</si>
  <si>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</si>
  <si>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</si>
  <si>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</si>
  <si>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</si>
  <si>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</si>
  <si>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</si>
  <si>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</si>
  <si>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</si>
  <si>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</si>
  <si>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</si>
  <si>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</si>
  <si>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</si>
  <si>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</si>
  <si>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</si>
  <si>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</si>
  <si>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</si>
  <si>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</si>
  <si>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</si>
  <si>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</si>
  <si>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</si>
  <si>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</si>
  <si>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</si>
  <si>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</si>
  <si>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</si>
  <si>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</si>
  <si>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</si>
  <si>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</si>
  <si>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</si>
  <si>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</si>
  <si>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</si>
  <si>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</si>
  <si>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</si>
  <si>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</si>
  <si>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</si>
  <si>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</si>
  <si>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</si>
  <si>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</si>
  <si>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</si>
  <si>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</si>
  <si>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</si>
  <si>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</si>
  <si>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</si>
  <si>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</si>
  <si>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</si>
  <si>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</si>
  <si>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</si>
  <si>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</si>
  <si>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</si>
  <si>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</si>
  <si>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</si>
  <si>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</si>
  <si>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</si>
  <si>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</si>
  <si>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</si>
  <si>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</si>
  <si>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</si>
  <si>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</si>
  <si>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</si>
  <si>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</si>
  <si>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</si>
  <si>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</si>
  <si>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</si>
  <si>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</si>
  <si>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</si>
  <si>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</si>
  <si>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</si>
  <si>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</si>
  <si>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</si>
  <si>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</si>
  <si>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</si>
  <si>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</si>
  <si>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</si>
  <si>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</si>
  <si>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</si>
  <si>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</si>
  <si>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</si>
  <si>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</si>
  <si>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</si>
  <si>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</si>
  <si>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</si>
  <si>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</si>
  <si>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</si>
  <si>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</si>
  <si>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</si>
  <si>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</si>
  <si>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</si>
  <si>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</si>
  <si>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</si>
  <si>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</si>
  <si>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</si>
  <si>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</si>
  <si>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</si>
  <si>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</si>
  <si>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</si>
  <si>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</si>
  <si>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</si>
  <si>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</si>
  <si>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</si>
  <si>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</si>
  <si>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</si>
  <si>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</si>
  <si>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</si>
  <si>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</si>
  <si>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</si>
  <si>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</si>
  <si>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</si>
  <si>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</si>
  <si>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</si>
  <si>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</si>
  <si>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</si>
  <si>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</si>
  <si>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</si>
  <si>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</si>
  <si>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</si>
  <si>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</si>
  <si>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</si>
  <si>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</si>
  <si>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</si>
  <si>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</si>
  <si>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</si>
  <si>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</si>
  <si>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</si>
  <si>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</si>
  <si>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</si>
  <si>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</si>
  <si>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</si>
  <si>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</si>
  <si>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</si>
  <si>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</si>
  <si>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</si>
  <si>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</si>
  <si>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</si>
  <si>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</si>
  <si>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</si>
  <si>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</si>
  <si>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</si>
  <si>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</si>
  <si>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</si>
  <si>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</si>
  <si>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</si>
  <si>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</si>
  <si>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</si>
  <si>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</si>
  <si>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</si>
  <si>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</si>
  <si>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</si>
  <si>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</si>
  <si>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</si>
  <si>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</si>
  <si>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</si>
  <si>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</si>
  <si>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</si>
  <si>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</si>
  <si>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</si>
  <si>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</si>
  <si>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</si>
  <si>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</si>
  <si>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</si>
  <si>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</si>
  <si>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</si>
  <si>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</si>
  <si>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</si>
  <si>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</si>
  <si>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</si>
  <si>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</si>
  <si>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</si>
  <si>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</si>
  <si>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</si>
  <si>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</si>
  <si>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</si>
  <si>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</si>
  <si>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</si>
  <si>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</si>
  <si>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</si>
  <si>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</si>
  <si>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</si>
  <si>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</si>
  <si>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</si>
  <si>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</si>
  <si>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</si>
  <si>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</si>
  <si>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</si>
  <si>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</si>
  <si>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</si>
  <si>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</si>
  <si>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</si>
  <si>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</si>
  <si>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</si>
  <si>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</si>
  <si>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</si>
  <si>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</si>
  <si>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</si>
  <si>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</si>
  <si>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</si>
  <si>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</si>
  <si>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</si>
  <si>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</si>
  <si>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</si>
  <si>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</si>
  <si>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</si>
  <si>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</si>
  <si>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</si>
  <si>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</si>
  <si>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</si>
  <si>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</si>
  <si>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</si>
  <si>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</si>
  <si>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</si>
  <si>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</si>
  <si>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</si>
  <si>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</si>
  <si>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</si>
  <si>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</si>
  <si>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</si>
  <si>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</si>
  <si>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</si>
  <si>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</si>
  <si>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</si>
  <si>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</si>
  <si>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</si>
  <si>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</si>
  <si>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</si>
  <si>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</si>
  <si>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</si>
  <si>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</si>
  <si>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</si>
  <si>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</si>
  <si>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</si>
  <si>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</si>
  <si>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</si>
  <si>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</si>
  <si>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</si>
  <si>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</si>
  <si>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</si>
  <si>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</si>
  <si>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</si>
  <si>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</si>
  <si>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</si>
  <si>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</si>
  <si>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</si>
  <si>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</si>
  <si>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</si>
  <si>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</si>
  <si>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</si>
  <si>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</si>
  <si>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</si>
  <si>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</si>
  <si>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</si>
  <si>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</si>
  <si>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</si>
  <si>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</si>
  <si>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</si>
  <si>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</si>
  <si>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</si>
  <si>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</si>
  <si>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</si>
  <si>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</si>
  <si>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</si>
  <si>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</si>
  <si>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</si>
  <si>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</si>
  <si>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</si>
  <si>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</si>
  <si>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</si>
  <si>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</si>
  <si>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</si>
  <si>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</si>
  <si>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</si>
  <si>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</si>
  <si>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</si>
  <si>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</si>
  <si>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</si>
  <si>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</si>
  <si>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</si>
  <si>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</si>
  <si>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</si>
  <si>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</si>
  <si>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</si>
  <si>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</si>
  <si>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</si>
  <si>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</si>
  <si>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</si>
  <si>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</si>
  <si>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</si>
  <si>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</si>
  <si>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</si>
  <si>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</si>
  <si>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</si>
  <si>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</si>
  <si>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</si>
  <si>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</si>
  <si>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</si>
  <si>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</si>
  <si>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</si>
  <si>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</si>
  <si>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</si>
  <si>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</si>
  <si>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</si>
  <si>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</si>
  <si>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</si>
  <si>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</si>
  <si>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</si>
  <si>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</si>
  <si>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</si>
  <si>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</si>
  <si>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</si>
  <si>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</si>
  <si>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</si>
  <si>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</si>
  <si>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</si>
  <si>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</si>
  <si>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</si>
  <si>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</si>
  <si>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</si>
  <si>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</si>
  <si>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</si>
  <si>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</si>
  <si>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</si>
  <si>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</si>
  <si>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</si>
  <si>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</si>
  <si>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</si>
  <si>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</si>
  <si>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</si>
  <si>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</si>
  <si>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</si>
  <si>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</si>
  <si>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</si>
  <si>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</si>
  <si>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</si>
  <si>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</si>
  <si>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</si>
  <si>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</si>
  <si>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</si>
  <si>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</si>
  <si>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</si>
  <si>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</si>
  <si>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</si>
  <si>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</si>
  <si>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</si>
  <si>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</si>
  <si>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</si>
  <si>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</si>
  <si>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</si>
  <si>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</si>
  <si>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</si>
  <si>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</si>
  <si>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</si>
  <si>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</si>
  <si>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</si>
  <si>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</si>
  <si>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</si>
  <si>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</si>
  <si>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</si>
  <si>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</si>
  <si>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</si>
  <si>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</si>
  <si>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</si>
  <si>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</si>
  <si>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</si>
  <si>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</si>
  <si>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</si>
  <si>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</si>
  <si>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</si>
  <si>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</si>
  <si>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</si>
  <si>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</si>
  <si>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</si>
  <si>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</si>
  <si>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</si>
  <si>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</si>
  <si>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</si>
  <si>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</si>
  <si>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</si>
  <si>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</si>
  <si>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</si>
  <si>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</si>
  <si>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</si>
  <si>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</si>
  <si>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</si>
  <si>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</si>
  <si>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</si>
  <si>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</si>
  <si>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</si>
  <si>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</si>
  <si>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</si>
  <si>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</si>
  <si>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</si>
  <si>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</si>
  <si>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</si>
  <si>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</si>
  <si>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</si>
  <si>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</si>
  <si>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</si>
  <si>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</si>
  <si>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</si>
  <si>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</si>
  <si>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</si>
  <si>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</si>
  <si>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</si>
  <si>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</si>
  <si>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</si>
  <si>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</si>
  <si>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</si>
  <si>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</si>
  <si>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</si>
  <si>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</si>
  <si>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</si>
  <si>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</si>
  <si>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</si>
  <si>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</si>
  <si>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</si>
  <si>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</si>
  <si>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</si>
  <si>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</si>
  <si>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</si>
  <si>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</si>
  <si>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</si>
  <si>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</si>
  <si>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</si>
  <si>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</si>
  <si>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</si>
  <si>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</si>
  <si>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</si>
  <si>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</si>
  <si>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</si>
  <si>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</si>
  <si>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</si>
  <si>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</si>
  <si>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</si>
  <si>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</si>
  <si>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</si>
  <si>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</si>
  <si>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</si>
  <si>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</si>
  <si>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</si>
  <si>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</si>
  <si>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</si>
  <si>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</si>
  <si>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</si>
  <si>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</si>
  <si>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</si>
  <si>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</si>
  <si>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</si>
  <si>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</si>
  <si>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</si>
  <si>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</si>
  <si>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</si>
  <si>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</si>
  <si>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</si>
  <si>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</si>
  <si>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</si>
  <si>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</si>
  <si>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</si>
  <si>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</si>
  <si>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</si>
  <si>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</si>
  <si>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</si>
  <si>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</si>
  <si>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</si>
  <si>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</si>
  <si>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</si>
  <si>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</si>
  <si>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</si>
  <si>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</si>
  <si>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</si>
  <si>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</si>
  <si>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</si>
  <si>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</si>
  <si>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</si>
  <si>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</si>
  <si>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</si>
  <si>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</si>
  <si>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</si>
  <si>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</si>
  <si>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</si>
  <si>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</si>
  <si>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</si>
  <si>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</si>
  <si>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</si>
  <si>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</si>
  <si>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</si>
  <si>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</si>
  <si>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</si>
  <si>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</si>
  <si>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</si>
  <si>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</si>
  <si>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</si>
  <si>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</si>
  <si>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</si>
  <si>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</si>
  <si>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</si>
  <si>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</si>
  <si>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</si>
  <si>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</si>
  <si>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</si>
  <si>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</si>
  <si>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</si>
  <si>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</si>
  <si>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</si>
  <si>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</si>
  <si>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</si>
  <si>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</si>
  <si>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</si>
  <si>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</si>
  <si>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</si>
  <si>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</si>
  <si>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</si>
  <si>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</si>
  <si>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</si>
  <si>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</si>
  <si>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</si>
  <si>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</si>
  <si>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</si>
  <si>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</si>
  <si>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</si>
  <si>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</si>
  <si>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</si>
  <si>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</si>
  <si>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</si>
  <si>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</si>
  <si>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</si>
  <si>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</si>
  <si>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</si>
  <si>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</si>
  <si>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</si>
  <si>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</si>
  <si>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</si>
  <si>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</si>
  <si>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</si>
  <si>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</si>
  <si>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</si>
  <si>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</si>
  <si>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</si>
  <si>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</si>
  <si>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</si>
  <si>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</si>
  <si>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</si>
  <si>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</si>
  <si>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</si>
  <si>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</si>
  <si>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</si>
  <si>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</si>
  <si>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</si>
  <si>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</si>
  <si>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</si>
  <si>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</si>
  <si>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</si>
  <si>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</si>
  <si>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</si>
  <si>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</si>
  <si>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</si>
  <si>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</si>
  <si>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</si>
  <si>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</si>
  <si>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</si>
  <si>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</si>
  <si>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</si>
  <si>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</si>
  <si>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</si>
  <si>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</si>
  <si>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</si>
  <si>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</si>
  <si>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</si>
  <si>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</si>
  <si>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</si>
  <si>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</si>
  <si>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</si>
  <si>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</si>
  <si>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</si>
  <si>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</si>
  <si>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</si>
  <si>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</si>
  <si>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</si>
  <si>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</si>
  <si>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</si>
  <si>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</si>
  <si>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</si>
  <si>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</si>
  <si>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</si>
  <si>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</si>
  <si>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</si>
  <si>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</si>
  <si>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</si>
  <si>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</si>
  <si>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</si>
  <si>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</si>
  <si>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</si>
  <si>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</si>
  <si>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</si>
  <si>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</si>
  <si>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</si>
  <si>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</si>
  <si>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</si>
  <si>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</si>
  <si>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</si>
  <si>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</si>
  <si>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</si>
  <si>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</si>
  <si>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</si>
  <si>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</si>
  <si>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</si>
  <si>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</si>
  <si>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</si>
  <si>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</si>
  <si>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</si>
  <si>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</si>
  <si>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</si>
  <si>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</si>
  <si>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</si>
  <si>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</si>
  <si>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</si>
  <si>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</si>
  <si>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</si>
  <si>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</si>
  <si>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</si>
  <si>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</si>
  <si>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</si>
  <si>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</si>
  <si>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</si>
  <si>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</si>
  <si>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</si>
  <si>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</si>
  <si>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</si>
  <si>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</si>
  <si>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</si>
  <si>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</si>
  <si>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</si>
  <si>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</si>
  <si>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</si>
  <si>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</si>
  <si>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</si>
  <si>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</si>
  <si>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</si>
  <si>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</si>
  <si>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</si>
  <si>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</si>
  <si>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</si>
  <si>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</si>
  <si>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</si>
  <si>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</si>
  <si>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</si>
  <si>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</si>
  <si>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</si>
  <si>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</si>
  <si>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</si>
  <si>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</si>
  <si>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</si>
  <si>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</si>
  <si>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</si>
  <si>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</si>
  <si>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</si>
  <si>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</si>
  <si>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</si>
  <si>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</si>
  <si>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</si>
  <si>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</si>
  <si>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</si>
  <si>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</si>
  <si>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</si>
  <si>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</si>
  <si>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</si>
  <si>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</si>
  <si>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</si>
  <si>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</si>
  <si>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</si>
  <si>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</si>
  <si>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</si>
  <si>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</si>
  <si>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</si>
  <si>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</si>
  <si>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</si>
  <si>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</si>
  <si>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</si>
  <si>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</si>
  <si>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</si>
  <si>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</si>
  <si>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</si>
  <si>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</si>
  <si>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</si>
  <si>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</si>
  <si>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</si>
  <si>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</si>
  <si>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</si>
  <si>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</si>
  <si>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</si>
  <si>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</si>
  <si>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</si>
  <si>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</si>
  <si>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</si>
  <si>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</si>
  <si>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</si>
  <si>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</si>
  <si>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</si>
  <si>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</si>
  <si>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</si>
  <si>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</si>
  <si>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</si>
  <si>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</si>
  <si>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</si>
  <si>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</si>
  <si>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</si>
  <si>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</si>
  <si>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</si>
  <si>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</si>
  <si>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</si>
  <si>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</si>
  <si>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</si>
  <si>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</si>
  <si>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</si>
  <si>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</si>
  <si>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</si>
  <si>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</si>
  <si>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</si>
  <si>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</si>
  <si>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</si>
  <si>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</si>
  <si>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</si>
  <si>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</si>
  <si>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</si>
  <si>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</si>
  <si>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</si>
  <si>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</si>
  <si>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</si>
  <si>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</si>
  <si>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</si>
  <si>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</si>
  <si>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</si>
  <si>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</si>
  <si>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</si>
  <si>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</si>
  <si>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</si>
  <si>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</si>
  <si>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</si>
  <si>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</si>
  <si>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</si>
  <si>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</si>
  <si>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</si>
  <si>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</si>
  <si>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</si>
  <si>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</si>
  <si>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</si>
  <si>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</si>
  <si>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</si>
  <si>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</si>
  <si>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</si>
  <si>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</si>
  <si>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</si>
  <si>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</si>
  <si>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</si>
  <si>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</si>
  <si>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</si>
  <si>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</si>
  <si>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</si>
  <si>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</si>
  <si>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</si>
  <si>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</si>
  <si>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</si>
  <si>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</si>
  <si>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</si>
  <si>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</si>
  <si>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</si>
  <si>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</si>
  <si>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</si>
  <si>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</si>
  <si>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</si>
  <si>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</si>
  <si>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</si>
  <si>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</si>
  <si>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</si>
  <si>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</si>
  <si>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</si>
  <si>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</si>
  <si>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</si>
  <si>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</si>
  <si>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</si>
  <si>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</si>
  <si>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</si>
  <si>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</si>
  <si>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</si>
  <si>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</si>
  <si>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</si>
  <si>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</si>
  <si>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</si>
  <si>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</si>
  <si>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</si>
  <si>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</si>
  <si>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</si>
  <si>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</si>
  <si>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</si>
  <si>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</si>
  <si>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</si>
  <si>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</si>
  <si>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</si>
  <si>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</si>
  <si>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</si>
  <si>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</si>
  <si>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</si>
  <si>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</si>
  <si>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</si>
  <si>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</si>
  <si>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</si>
  <si>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</si>
  <si>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</si>
  <si>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</si>
  <si>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</si>
  <si>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</si>
  <si>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</si>
  <si>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</si>
  <si>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</si>
  <si>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</si>
  <si>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</si>
  <si>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</si>
  <si>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</si>
  <si>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</si>
  <si>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</si>
  <si>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</si>
  <si>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</si>
  <si>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</si>
  <si>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</si>
  <si>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</si>
  <si>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</si>
  <si>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</si>
  <si>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</si>
  <si>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</si>
  <si>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</si>
  <si>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</si>
  <si>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</si>
  <si>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</si>
  <si>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</si>
  <si>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</si>
  <si>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</si>
  <si>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</si>
  <si>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</si>
  <si>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</si>
  <si>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</si>
  <si>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</si>
  <si>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</si>
  <si>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</si>
  <si>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</si>
  <si>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</si>
  <si>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</si>
  <si>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</si>
  <si>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</si>
  <si>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</si>
  <si>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</si>
  <si>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</si>
  <si>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</si>
  <si>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</si>
  <si>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</si>
  <si>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</si>
  <si>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</si>
  <si>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</si>
  <si>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</si>
  <si>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</si>
  <si>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</si>
  <si>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</si>
  <si>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</si>
  <si>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</si>
  <si>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</si>
  <si>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</si>
  <si>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</si>
  <si>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</si>
  <si>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</si>
  <si>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</si>
  <si>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</si>
  <si>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</si>
  <si>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</si>
  <si>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</si>
  <si>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</si>
  <si>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</si>
  <si>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</si>
  <si>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</si>
  <si>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</si>
  <si>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</si>
  <si>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</si>
  <si>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</si>
  <si>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</si>
  <si>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</si>
  <si>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</si>
  <si>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</si>
  <si>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</si>
  <si>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</si>
  <si>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</si>
  <si>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</si>
  <si>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</si>
  <si>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</si>
  <si>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</si>
  <si>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</si>
  <si>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</si>
  <si>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</si>
  <si>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</si>
  <si>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</si>
  <si>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</si>
  <si>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</si>
  <si>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</si>
  <si>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</si>
  <si>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</si>
  <si>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</si>
  <si>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</si>
  <si>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</si>
  <si>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</si>
  <si>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</si>
  <si>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</si>
  <si>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</si>
  <si>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</si>
  <si>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</si>
  <si>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</si>
  <si>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</si>
  <si>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</si>
  <si>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</si>
  <si>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</si>
  <si>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</si>
  <si>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</si>
  <si>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</si>
  <si>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</si>
  <si>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</si>
  <si>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</si>
  <si>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</si>
  <si>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</si>
  <si>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</si>
  <si>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</si>
  <si>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</si>
  <si>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</si>
  <si>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</si>
  <si>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</si>
  <si>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</si>
  <si>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</si>
  <si>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</si>
  <si>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</si>
  <si>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</si>
  <si>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</si>
  <si>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</si>
  <si>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</si>
  <si>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</si>
  <si>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</si>
  <si>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</si>
  <si>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</si>
  <si>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</si>
  <si>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</si>
  <si>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</si>
  <si>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</si>
  <si>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</si>
  <si>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</si>
  <si>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</si>
  <si>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</si>
  <si>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</si>
  <si>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</si>
  <si>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</si>
  <si>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</si>
  <si>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</si>
  <si>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</si>
  <si>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</si>
  <si>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</si>
  <si>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</si>
  <si>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</si>
  <si>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</si>
  <si>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</si>
  <si>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</si>
  <si>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</si>
  <si>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</si>
  <si>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</si>
  <si>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</si>
  <si>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</si>
  <si>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</si>
  <si>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</si>
  <si>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</si>
  <si>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</si>
  <si>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</si>
  <si>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</si>
  <si>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</si>
  <si>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</si>
  <si>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</si>
  <si>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</si>
  <si>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</si>
  <si>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</si>
  <si>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</si>
  <si>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</si>
  <si>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</si>
  <si>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</si>
  <si>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</si>
  <si>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</si>
  <si>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</si>
  <si>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</si>
  <si>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</si>
  <si>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</si>
  <si>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</si>
  <si>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</si>
  <si>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</si>
  <si>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</si>
  <si>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</si>
  <si>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</si>
  <si>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</si>
  <si>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</si>
  <si>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</si>
  <si>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</si>
  <si>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</si>
  <si>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</si>
  <si>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</si>
  <si>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</si>
  <si>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</si>
  <si>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</si>
  <si>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</si>
  <si>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</si>
  <si>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</si>
  <si>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</si>
  <si>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</si>
  <si>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</si>
  <si>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</si>
  <si>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</si>
  <si>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</si>
  <si>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</si>
  <si>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</si>
  <si>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</si>
  <si>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</si>
  <si>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</si>
  <si>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</si>
  <si>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</si>
  <si>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</si>
  <si>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</si>
  <si>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</si>
  <si>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</si>
  <si>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</si>
  <si>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</si>
  <si>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</si>
  <si>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</si>
  <si>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</si>
  <si>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</si>
  <si>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</si>
  <si>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</si>
  <si>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</si>
  <si>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</si>
  <si>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</si>
  <si>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</si>
  <si>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</si>
  <si>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</si>
  <si>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</si>
  <si>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</si>
  <si>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</si>
  <si>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</si>
  <si>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</si>
  <si>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</si>
  <si>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</si>
  <si>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</si>
  <si>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</si>
  <si>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</si>
  <si>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</si>
  <si>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</si>
  <si>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</si>
  <si>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</si>
  <si>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</si>
  <si>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</si>
  <si>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</si>
  <si>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</si>
  <si>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</si>
  <si>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</si>
  <si>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</si>
  <si>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</si>
  <si>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</si>
  <si>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</si>
  <si>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</si>
  <si>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</si>
  <si>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</si>
  <si>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</si>
  <si>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</si>
  <si>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</si>
  <si>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</si>
  <si>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</si>
  <si>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</si>
  <si>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</si>
  <si>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</si>
  <si>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</si>
  <si>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</si>
  <si>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</si>
  <si>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</si>
  <si>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</si>
  <si>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</si>
  <si>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</si>
  <si>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</si>
  <si>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</si>
  <si>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</si>
  <si>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</si>
  <si>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</si>
  <si>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</si>
  <si>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</si>
  <si>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</si>
  <si>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</si>
  <si>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</si>
  <si>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</si>
  <si>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</si>
  <si>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</si>
  <si>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</si>
  <si>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</si>
  <si>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</si>
  <si>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</si>
  <si>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</si>
  <si>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</si>
  <si>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</si>
  <si>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</si>
  <si>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</si>
  <si>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</si>
  <si>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</si>
  <si>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</si>
  <si>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</si>
  <si>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</si>
  <si>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</si>
  <si>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</si>
  <si>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</si>
  <si>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</si>
  <si>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</si>
  <si>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</si>
  <si>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</si>
  <si>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</si>
  <si>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</si>
  <si>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</si>
  <si>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</si>
  <si>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</si>
  <si>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</si>
  <si>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</si>
  <si>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</si>
  <si>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</si>
  <si>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</si>
  <si>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</si>
  <si>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</si>
  <si>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</si>
  <si>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</si>
  <si>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</si>
  <si>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</si>
  <si>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</si>
  <si>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</si>
  <si>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</si>
  <si>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</si>
  <si>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</si>
  <si>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</si>
  <si>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</si>
  <si>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</si>
  <si>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</si>
  <si>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</si>
  <si>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</si>
  <si>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</si>
  <si>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</si>
  <si>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</si>
  <si>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</si>
  <si>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</si>
  <si>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</si>
  <si>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</si>
  <si>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</si>
  <si>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</si>
  <si>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</si>
  <si>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</si>
  <si>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</si>
  <si>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</si>
  <si>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</si>
  <si>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</si>
  <si>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</si>
  <si>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</si>
  <si>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</si>
  <si>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</si>
  <si>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</si>
  <si>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</si>
  <si>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</si>
  <si>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</si>
  <si>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</si>
  <si>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</si>
  <si>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</si>
  <si>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</si>
  <si>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</si>
  <si>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</si>
  <si>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</si>
  <si>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</si>
  <si>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</si>
  <si>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</si>
  <si>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</si>
  <si>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</si>
  <si>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</si>
  <si>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</si>
  <si>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</si>
  <si>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</si>
  <si>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</si>
  <si>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</si>
  <si>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</si>
  <si>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</si>
  <si>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</si>
  <si>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</si>
  <si>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</si>
  <si>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</si>
  <si>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</si>
  <si>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</si>
  <si>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</si>
  <si>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</si>
  <si>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</si>
  <si>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</si>
  <si>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</si>
  <si>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</si>
  <si>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</si>
  <si>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</si>
  <si>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</si>
  <si>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</si>
  <si>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</si>
  <si>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</si>
  <si>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</si>
  <si>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</si>
  <si>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</si>
  <si>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</si>
  <si>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</si>
  <si>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</si>
  <si>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</si>
  <si>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</si>
  <si>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</si>
  <si>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</si>
  <si>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</si>
  <si>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</si>
  <si>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</si>
  <si>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</si>
  <si>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</si>
  <si>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</si>
  <si>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</si>
  <si>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</si>
  <si>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</si>
  <si>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</si>
  <si>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</si>
  <si>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</si>
  <si>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</si>
  <si>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</si>
  <si>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</si>
  <si>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</si>
  <si>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</si>
  <si>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</si>
  <si>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</si>
  <si>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</si>
  <si>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</si>
  <si>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</si>
  <si>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</si>
  <si>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</si>
  <si>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</si>
  <si>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</si>
  <si>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</si>
  <si>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</si>
  <si>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</si>
  <si>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</si>
  <si>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</si>
  <si>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</si>
  <si>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</si>
  <si>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</si>
  <si>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</si>
  <si>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</si>
  <si>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</si>
  <si>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</si>
  <si>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</si>
  <si>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</si>
  <si>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</si>
  <si>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</si>
  <si>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</si>
  <si>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</si>
  <si>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</si>
  <si>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</si>
  <si>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</si>
  <si>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</si>
  <si>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</si>
  <si>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</si>
  <si>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</si>
  <si>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</si>
  <si>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</si>
  <si>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</si>
  <si>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</si>
  <si>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</si>
  <si>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</si>
  <si>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</si>
  <si>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</si>
  <si>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</si>
  <si>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</si>
  <si>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</si>
  <si>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</si>
  <si>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</si>
  <si>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</si>
  <si>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</si>
  <si>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</si>
  <si>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</si>
  <si>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</si>
  <si>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</si>
  <si>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</si>
  <si>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</si>
  <si>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</si>
  <si>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</si>
  <si>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</si>
  <si>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</si>
  <si>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</si>
  <si>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</si>
  <si>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</si>
  <si>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</si>
  <si>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</si>
  <si>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</si>
  <si>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</si>
  <si>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</si>
  <si>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</si>
  <si>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</si>
  <si>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</si>
  <si>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</si>
  <si>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</si>
  <si>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</si>
  <si>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</si>
  <si>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</si>
  <si>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</si>
  <si>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</si>
  <si>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</si>
  <si>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</si>
  <si>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</si>
  <si>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</si>
  <si>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</si>
  <si>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</si>
  <si>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</si>
  <si>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</si>
  <si>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</si>
  <si>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</si>
  <si>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</si>
  <si>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</si>
  <si>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</si>
  <si>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</si>
  <si>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</si>
  <si>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</si>
  <si>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</si>
  <si>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</si>
  <si>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</si>
  <si>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</si>
  <si>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</si>
  <si>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</si>
  <si>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</si>
  <si>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</si>
  <si>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</si>
  <si>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</si>
  <si>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</si>
  <si>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</si>
  <si>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</si>
  <si>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</si>
  <si>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</si>
  <si>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</si>
  <si>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</si>
  <si>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</si>
  <si>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</si>
  <si>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</si>
  <si>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</si>
  <si>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</si>
  <si>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</si>
  <si>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</si>
  <si>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</si>
  <si>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</si>
  <si>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</si>
  <si>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</si>
  <si>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</si>
  <si>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</si>
  <si>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</si>
  <si>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</si>
  <si>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</si>
  <si>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</si>
  <si>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</si>
  <si>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</si>
  <si>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</si>
  <si>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</si>
  <si>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</si>
  <si>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</si>
  <si>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</si>
  <si>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</si>
  <si>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</si>
  <si>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</si>
  <si>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</si>
  <si>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</si>
  <si>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</si>
  <si>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</si>
  <si>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</si>
  <si>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</si>
  <si>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</si>
  <si>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</si>
  <si>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</si>
  <si>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</si>
  <si>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</si>
  <si>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</si>
  <si>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</si>
  <si>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</si>
  <si>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</si>
  <si>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</si>
  <si>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</si>
  <si>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</si>
  <si>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</si>
  <si>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</si>
  <si>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</si>
  <si>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</si>
  <si>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</si>
  <si>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</si>
  <si>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</si>
  <si>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</si>
  <si>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</si>
  <si>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</si>
  <si>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</si>
  <si>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</si>
  <si>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</si>
  <si>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</si>
  <si>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</si>
  <si>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</si>
  <si>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</si>
  <si>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</si>
  <si>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</si>
  <si>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</si>
  <si>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</si>
  <si>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</si>
  <si>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</si>
  <si>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</si>
  <si>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</si>
  <si>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</si>
  <si>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</si>
  <si>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</si>
  <si>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</si>
  <si>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</si>
  <si>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</si>
  <si>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</si>
  <si>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</si>
  <si>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</si>
  <si>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</si>
  <si>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</si>
  <si>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</si>
  <si>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</si>
  <si>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</si>
  <si>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</si>
  <si>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</si>
  <si>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</si>
  <si>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</si>
  <si>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</si>
  <si>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</si>
  <si>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</si>
  <si>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</si>
  <si>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</si>
  <si>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</si>
  <si>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</si>
  <si>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</si>
  <si>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</si>
  <si>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</si>
  <si>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</si>
  <si>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</si>
  <si>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</si>
  <si>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</si>
  <si>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</si>
  <si>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</si>
  <si>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</si>
  <si>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</si>
  <si>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</si>
  <si>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</si>
  <si>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</si>
  <si>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</si>
  <si>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</si>
  <si>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</si>
  <si>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</si>
  <si>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</si>
  <si>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</si>
  <si>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</si>
  <si>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</si>
  <si>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</si>
  <si>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</si>
  <si>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</si>
  <si>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</si>
  <si>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</si>
  <si>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</si>
  <si>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</si>
  <si>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</si>
  <si>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</si>
  <si>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</si>
  <si>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</si>
  <si>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</si>
  <si>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</si>
  <si>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</si>
  <si>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</si>
  <si>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</si>
  <si>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</si>
  <si>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</si>
  <si>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</si>
  <si>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</si>
  <si>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</si>
  <si>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</si>
  <si>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</si>
  <si>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</si>
  <si>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</si>
  <si>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</si>
  <si>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</si>
  <si>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</si>
  <si>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</si>
  <si>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</si>
  <si>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</si>
  <si>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</si>
  <si>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</si>
  <si>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</si>
  <si>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</si>
  <si>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</si>
  <si>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</si>
  <si>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</si>
  <si>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</si>
  <si>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</si>
  <si>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</si>
  <si>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</si>
  <si>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</si>
  <si>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</si>
  <si>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</si>
  <si>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</si>
  <si>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</si>
  <si>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</si>
  <si>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</si>
  <si>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</si>
  <si>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</si>
  <si>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</si>
  <si>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</si>
  <si>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</si>
  <si>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</si>
  <si>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</si>
  <si>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</si>
  <si>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</si>
  <si>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</si>
  <si>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</si>
  <si>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</si>
  <si>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</si>
  <si>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</si>
  <si>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</si>
  <si>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</si>
  <si>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</si>
  <si>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</si>
  <si>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</si>
  <si>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</si>
  <si>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</si>
  <si>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</si>
  <si>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</si>
  <si>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</si>
  <si>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</si>
  <si>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</si>
  <si>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</si>
  <si>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</si>
  <si>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</si>
  <si>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</si>
  <si>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</si>
  <si>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</si>
  <si>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</si>
  <si>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</si>
  <si>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</si>
  <si>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</si>
  <si>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</si>
  <si>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</si>
  <si>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</si>
  <si>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</si>
  <si>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</si>
  <si>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</si>
  <si>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</si>
  <si>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</si>
  <si>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</si>
  <si>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</si>
  <si>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</si>
  <si>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</si>
  <si>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</si>
  <si>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</si>
  <si>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</si>
  <si>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</si>
  <si>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</si>
  <si>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</si>
  <si>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</si>
  <si>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</si>
  <si>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</si>
  <si>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</si>
  <si>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</si>
  <si>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</si>
  <si>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</si>
  <si>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</si>
  <si>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</si>
  <si>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</si>
  <si>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</si>
  <si>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</si>
  <si>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</si>
  <si>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</si>
  <si>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</si>
  <si>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</si>
  <si>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</si>
  <si>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</si>
  <si>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</si>
  <si>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</si>
  <si>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</si>
  <si>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</si>
  <si>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</si>
  <si>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</si>
  <si>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</si>
  <si>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</si>
  <si>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</si>
  <si>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</si>
  <si>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</si>
  <si>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</si>
  <si>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</si>
  <si>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</si>
  <si>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</si>
  <si>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</si>
  <si>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</si>
  <si>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</si>
  <si>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</si>
  <si>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</si>
  <si>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</si>
  <si>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</si>
  <si>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</si>
  <si>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</si>
  <si>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</si>
  <si>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</si>
  <si>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</si>
  <si>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</si>
  <si>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</si>
  <si>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</si>
  <si>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</si>
  <si>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</si>
  <si>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</si>
  <si>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</si>
  <si>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</si>
  <si>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</si>
  <si>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</si>
  <si>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</si>
  <si>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</si>
  <si>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</si>
  <si>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</si>
  <si>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</si>
  <si>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</si>
  <si>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</si>
  <si>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</si>
  <si>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</si>
  <si>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</si>
  <si>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</si>
  <si>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</si>
  <si>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</si>
  <si>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</si>
  <si>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</si>
  <si>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</si>
  <si>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</si>
  <si>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</si>
  <si>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</si>
  <si>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</si>
  <si>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</si>
  <si>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</si>
  <si>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</si>
  <si>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</si>
  <si>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</si>
  <si>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</si>
  <si>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</si>
  <si>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</si>
  <si>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</si>
  <si>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</si>
  <si>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</si>
  <si>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</si>
  <si>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</si>
  <si>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</si>
  <si>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</si>
  <si>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</si>
  <si>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</si>
  <si>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</si>
  <si>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</si>
  <si>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</si>
  <si>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</si>
  <si>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</si>
  <si>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</si>
  <si>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</si>
  <si>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</si>
  <si>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</si>
  <si>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</si>
  <si>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</si>
  <si>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</si>
  <si>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</si>
  <si>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</si>
  <si>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</si>
  <si>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</si>
  <si>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</si>
  <si>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</si>
  <si>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</si>
  <si>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</si>
  <si>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</si>
  <si>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</si>
  <si>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</si>
  <si>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</si>
  <si>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</si>
  <si>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</si>
  <si>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</si>
  <si>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</si>
  <si>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</si>
  <si>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</si>
  <si>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</si>
  <si>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</si>
  <si>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</si>
  <si>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</si>
  <si>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</si>
  <si>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</si>
  <si>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</si>
  <si>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</si>
  <si>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</si>
  <si>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</si>
  <si>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</si>
  <si>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</si>
  <si>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</si>
  <si>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</si>
  <si>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</si>
  <si>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</si>
  <si>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</si>
  <si>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</si>
  <si>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</si>
  <si>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</si>
  <si>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</si>
  <si>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</si>
  <si>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</si>
  <si>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</si>
  <si>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</si>
  <si>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</si>
  <si>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</si>
  <si>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</si>
  <si>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</si>
  <si>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</si>
  <si>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</si>
  <si>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</si>
  <si>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</si>
  <si>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</si>
  <si>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</si>
  <si>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</si>
  <si>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</si>
  <si>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</si>
  <si>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</si>
  <si>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</si>
  <si>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</si>
  <si>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</si>
  <si>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</si>
  <si>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</si>
  <si>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</si>
  <si>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</si>
  <si>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</si>
  <si>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</si>
  <si>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</si>
  <si>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</si>
  <si>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</si>
  <si>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</si>
  <si>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</si>
  <si>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</si>
  <si>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</si>
  <si>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</si>
  <si>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</si>
  <si>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</si>
  <si>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</si>
  <si>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</si>
  <si>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</si>
  <si>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</si>
  <si>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</si>
  <si>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</si>
  <si>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</si>
  <si>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</si>
  <si>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</si>
  <si>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</si>
  <si>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</si>
  <si>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</si>
  <si>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</si>
  <si>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</si>
  <si>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</si>
  <si>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</si>
  <si>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</si>
  <si>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</si>
  <si>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</si>
  <si>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</si>
  <si>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</si>
  <si>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</si>
  <si>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</si>
  <si>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</si>
  <si>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</si>
  <si>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</si>
  <si>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</si>
  <si>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</si>
  <si>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</si>
  <si>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</si>
  <si>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</si>
  <si>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</si>
  <si>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</si>
  <si>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</si>
  <si>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</si>
  <si>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</si>
  <si>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</si>
  <si>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</si>
  <si>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</si>
  <si>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</si>
  <si>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</si>
  <si>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</si>
  <si>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</si>
  <si>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</si>
  <si>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</si>
  <si>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</si>
  <si>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</si>
  <si>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</si>
  <si>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</si>
  <si>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</si>
  <si>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</si>
  <si>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</si>
  <si>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</si>
  <si>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</si>
  <si>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</si>
  <si>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</si>
  <si>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</si>
  <si>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</si>
  <si>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</si>
  <si>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</si>
  <si>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</si>
  <si>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</si>
  <si>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</si>
  <si>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</si>
  <si>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</si>
  <si>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</si>
  <si>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</si>
  <si>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</si>
  <si>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</si>
  <si>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</si>
  <si>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</si>
  <si>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</si>
  <si>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</si>
  <si>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</si>
  <si>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</si>
  <si>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</si>
  <si>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</si>
  <si>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</si>
  <si>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</si>
  <si>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</si>
  <si>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</si>
  <si>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</si>
  <si>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</si>
  <si>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</si>
  <si>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</si>
  <si>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</si>
  <si>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</si>
  <si>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</si>
  <si>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</si>
  <si>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</si>
  <si>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</si>
  <si>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</si>
  <si>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</si>
  <si>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</si>
  <si>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</si>
  <si>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</si>
  <si>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</si>
  <si>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</si>
  <si>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</si>
  <si>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</si>
  <si>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</si>
  <si>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</si>
  <si>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</si>
  <si>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</si>
  <si>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</si>
  <si>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</si>
  <si>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</si>
  <si>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</si>
  <si>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</si>
  <si>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</si>
  <si>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</si>
  <si>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</si>
  <si>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</si>
  <si>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</si>
  <si>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</si>
  <si>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</si>
  <si>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</si>
  <si>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</si>
  <si>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</si>
  <si>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</si>
  <si>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</si>
  <si>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</si>
  <si>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</si>
  <si>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</si>
  <si>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</si>
  <si>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</si>
  <si>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</si>
  <si>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</si>
  <si>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</si>
  <si>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</si>
  <si>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</si>
  <si>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</si>
  <si>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</si>
  <si>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</si>
  <si>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</si>
  <si>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</si>
  <si>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</si>
  <si>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</si>
  <si>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</si>
  <si>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</si>
  <si>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</si>
  <si>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</si>
  <si>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</si>
  <si>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</si>
  <si>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</si>
  <si>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</si>
  <si>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</si>
  <si>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</si>
  <si>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</si>
  <si>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</si>
  <si>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</si>
  <si>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</si>
  <si>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</si>
  <si>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</si>
  <si>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</si>
  <si>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</si>
  <si>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</si>
  <si>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</si>
  <si>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</si>
  <si>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</si>
  <si>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</si>
  <si>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</si>
  <si>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</si>
  <si>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</si>
  <si>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</si>
  <si>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</si>
  <si>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</si>
  <si>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</si>
  <si>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</si>
  <si>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</si>
  <si>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</si>
  <si>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</si>
  <si>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</si>
  <si>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</si>
  <si>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</si>
  <si>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</si>
  <si>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</si>
  <si>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</si>
  <si>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</si>
  <si>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</si>
  <si>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</si>
  <si>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</si>
  <si>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</si>
  <si>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</si>
  <si>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</si>
  <si>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</si>
  <si>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</si>
  <si>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</si>
  <si>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</si>
  <si>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</si>
  <si>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</si>
  <si>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</si>
  <si>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</si>
  <si>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</si>
  <si>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</si>
  <si>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</si>
  <si>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</si>
  <si>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</si>
  <si>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</si>
  <si>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</si>
  <si>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</si>
  <si>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</si>
  <si>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</si>
  <si>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</si>
  <si>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</si>
  <si>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</si>
  <si>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</si>
  <si>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</si>
  <si>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</si>
  <si>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</si>
  <si>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</si>
  <si>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</si>
  <si>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</si>
  <si>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</si>
  <si>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</si>
  <si>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</si>
  <si>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</si>
  <si>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</si>
  <si>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</si>
  <si>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</si>
  <si>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</si>
  <si>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</si>
  <si>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</si>
  <si>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</si>
  <si>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</si>
  <si>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</si>
  <si>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</si>
  <si>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</si>
  <si>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</si>
  <si>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</si>
  <si>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</si>
  <si>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</si>
  <si>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</si>
  <si>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</si>
  <si>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</si>
  <si>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</si>
  <si>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</si>
  <si>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</si>
  <si>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</si>
  <si>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</si>
  <si>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</si>
  <si>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</si>
  <si>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</si>
  <si>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</si>
  <si>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</si>
  <si>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</si>
  <si>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</si>
  <si>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</si>
  <si>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</si>
  <si>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</si>
  <si>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</si>
  <si>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</si>
  <si>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</si>
  <si>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</si>
  <si>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</si>
  <si>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</si>
  <si>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</si>
  <si>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</si>
  <si>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</si>
  <si>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</si>
  <si>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</si>
  <si>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</si>
  <si>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</si>
  <si>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</si>
  <si>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</si>
  <si>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</si>
  <si>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</si>
  <si>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</si>
  <si>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</si>
  <si>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</si>
  <si>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</si>
  <si>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</si>
  <si>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</si>
  <si>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</si>
  <si>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</si>
  <si>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</si>
  <si>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</si>
  <si>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</si>
  <si>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</si>
  <si>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</si>
  <si>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</si>
  <si>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</si>
  <si>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</si>
  <si>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</si>
  <si>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</si>
  <si>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</si>
  <si>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</si>
  <si>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</si>
  <si>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</si>
  <si>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</si>
  <si>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</si>
  <si>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</si>
  <si>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</si>
  <si>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</si>
  <si>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</si>
  <si>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</si>
  <si>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</si>
  <si>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</si>
  <si>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</si>
  <si>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</si>
  <si>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</si>
  <si>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</si>
  <si>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</si>
  <si>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</si>
  <si>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</si>
  <si>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</si>
  <si>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</si>
  <si>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</si>
  <si>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</si>
  <si>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</si>
  <si>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</si>
  <si>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</si>
  <si>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</si>
  <si>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</si>
  <si>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</si>
  <si>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</si>
  <si>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</si>
  <si>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</si>
  <si>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</si>
  <si>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</si>
  <si>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</si>
  <si>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</si>
  <si>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</si>
  <si>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</si>
  <si>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</si>
  <si>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</si>
  <si>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</si>
  <si>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</si>
  <si>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</si>
  <si>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</si>
  <si>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</si>
  <si>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</si>
  <si>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</si>
  <si>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</si>
  <si>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</si>
  <si>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</si>
  <si>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</si>
  <si>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</si>
  <si>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</si>
  <si>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</si>
  <si>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</si>
  <si>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</si>
  <si>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</si>
  <si>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</si>
  <si>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</si>
  <si>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</si>
  <si>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</si>
  <si>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</si>
  <si>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</si>
  <si>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</si>
  <si>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</si>
  <si>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</si>
  <si>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</si>
  <si>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</si>
  <si>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</si>
  <si>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</si>
  <si>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</si>
  <si>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</si>
  <si>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</si>
  <si>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</si>
  <si>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</si>
  <si>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</si>
  <si>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</si>
  <si>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</si>
  <si>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</si>
  <si>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</si>
  <si>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</si>
  <si>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</si>
  <si>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</si>
  <si>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</si>
  <si>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</si>
  <si>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</si>
  <si>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</si>
  <si>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</si>
  <si>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</si>
  <si>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</si>
  <si>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</si>
  <si>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</si>
  <si>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</si>
  <si>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</si>
  <si>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</si>
  <si>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</si>
  <si>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</si>
  <si>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</si>
  <si>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</si>
  <si>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</si>
  <si>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</si>
  <si>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</si>
  <si>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</si>
  <si>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</si>
  <si>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</si>
  <si>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</si>
  <si>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</si>
  <si>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</si>
  <si>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</si>
  <si>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</si>
  <si>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</si>
  <si>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</si>
  <si>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</si>
  <si>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</si>
  <si>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</si>
  <si>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</si>
  <si>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</si>
  <si>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</si>
  <si>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</si>
  <si>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</si>
  <si>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</si>
  <si>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</si>
  <si>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</si>
  <si>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</si>
  <si>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</si>
  <si>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</si>
  <si>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</si>
  <si>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</si>
  <si>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</si>
  <si>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</si>
  <si>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</si>
  <si>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</si>
  <si>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</si>
  <si>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</si>
  <si>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</si>
  <si>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</si>
  <si>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</si>
  <si>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</si>
  <si>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</si>
  <si>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</si>
  <si>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</si>
  <si>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</si>
  <si>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</si>
  <si>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</si>
  <si>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</si>
  <si>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</si>
  <si>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</si>
  <si>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</si>
  <si>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</si>
  <si>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</si>
  <si>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</si>
  <si>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</si>
  <si>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</si>
  <si>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</si>
  <si>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</si>
  <si>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</si>
  <si>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</si>
  <si>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</si>
  <si>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</si>
  <si>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</si>
  <si>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</si>
  <si>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</si>
  <si>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</si>
  <si>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</si>
  <si>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</si>
  <si>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</si>
  <si>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</si>
  <si>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</si>
  <si>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</si>
  <si>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</si>
  <si>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</si>
  <si>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</si>
  <si>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</si>
  <si>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</si>
  <si>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</si>
  <si>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</si>
  <si>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</si>
  <si>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</si>
  <si>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</si>
  <si>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</si>
  <si>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</si>
  <si>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</si>
  <si>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</si>
  <si>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</si>
  <si>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</si>
  <si>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</si>
  <si>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</si>
  <si>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</si>
  <si>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</si>
  <si>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</si>
  <si>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</si>
  <si>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</si>
  <si>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</si>
  <si>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</si>
  <si>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</si>
  <si>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</si>
  <si>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</si>
  <si>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</si>
  <si>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</si>
  <si>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</si>
  <si>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</si>
  <si>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</si>
  <si>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</si>
  <si>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</si>
  <si>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</si>
  <si>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</si>
  <si>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</si>
  <si>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</si>
  <si>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</si>
  <si>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</si>
  <si>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</si>
  <si>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</si>
  <si>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</si>
  <si>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</si>
  <si>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</si>
  <si>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</si>
  <si>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</si>
  <si>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</si>
  <si>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</si>
  <si>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</si>
  <si>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</si>
  <si>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</si>
  <si>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</si>
  <si>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</si>
  <si>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</si>
  <si>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</si>
  <si>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</si>
  <si>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</si>
  <si>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</si>
  <si>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</si>
  <si>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</si>
  <si>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</si>
  <si>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</si>
  <si>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</si>
  <si>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</si>
  <si>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</si>
  <si>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</si>
  <si>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</si>
  <si>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</si>
  <si>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</si>
  <si>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</si>
  <si>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</si>
  <si>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</si>
  <si>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</si>
  <si>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</si>
  <si>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</si>
  <si>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</si>
  <si>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</si>
  <si>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</si>
  <si>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</si>
  <si>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</si>
  <si>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</si>
  <si>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</si>
  <si>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</si>
  <si>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</si>
  <si>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</si>
  <si>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</si>
  <si>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</si>
  <si>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</si>
  <si>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</si>
  <si>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</si>
  <si>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</si>
  <si>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</si>
  <si>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</si>
  <si>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</si>
  <si>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</si>
  <si>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</si>
  <si>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</si>
  <si>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</si>
  <si>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</si>
  <si>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</si>
  <si>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</si>
  <si>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</si>
  <si>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</si>
  <si>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</si>
  <si>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</si>
  <si>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</si>
  <si>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</si>
  <si>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</si>
  <si>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</si>
  <si>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</si>
  <si>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</si>
  <si>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</si>
  <si>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</si>
  <si>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</si>
  <si>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</si>
  <si>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</si>
  <si>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</si>
  <si>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</si>
  <si>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</si>
  <si>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</si>
  <si>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</si>
  <si>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</si>
  <si>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</si>
  <si>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</si>
  <si>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</si>
  <si>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</si>
  <si>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</si>
  <si>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</si>
  <si>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</si>
  <si>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</si>
  <si>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</si>
  <si>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</si>
  <si>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</si>
  <si>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</si>
  <si>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</si>
  <si>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</si>
  <si>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</si>
  <si>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</si>
  <si>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</si>
  <si>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</si>
  <si>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</si>
  <si>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</si>
  <si>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</si>
  <si>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</si>
  <si>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</si>
  <si>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</si>
  <si>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</si>
  <si>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</si>
  <si>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</si>
  <si>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</si>
  <si>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</si>
  <si>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</si>
  <si>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</si>
  <si>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</si>
  <si>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</si>
  <si>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</si>
  <si>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</si>
  <si>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</si>
  <si>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</si>
  <si>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</si>
  <si>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</si>
  <si>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</si>
  <si>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</si>
  <si>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</si>
  <si>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</si>
  <si>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</si>
  <si>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</si>
  <si>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</si>
  <si>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</si>
  <si>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</si>
  <si>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</si>
  <si>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</si>
  <si>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</si>
  <si>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</si>
  <si>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</si>
  <si>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</si>
  <si>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</si>
  <si>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</si>
  <si>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</si>
  <si>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</si>
  <si>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</si>
  <si>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</si>
  <si>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</si>
  <si>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</si>
  <si>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</si>
  <si>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</si>
  <si>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</si>
  <si>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</si>
  <si>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</si>
  <si>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</si>
  <si>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</si>
  <si>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</si>
  <si>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</si>
  <si>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</si>
  <si>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</si>
  <si>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</si>
  <si>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</si>
  <si>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</si>
  <si>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</si>
  <si>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</si>
  <si>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</si>
  <si>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</si>
  <si>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</si>
  <si>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</si>
  <si>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</si>
  <si>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</si>
  <si>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</si>
  <si>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</si>
  <si>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</si>
  <si>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</si>
  <si>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</si>
  <si>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</si>
  <si>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</si>
  <si>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</si>
  <si>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</si>
  <si>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</si>
  <si>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</si>
  <si>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</si>
  <si>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</si>
  <si>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</si>
  <si>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</si>
  <si>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</si>
  <si>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</si>
  <si>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</si>
  <si>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</si>
  <si>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</si>
  <si>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</si>
  <si>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</si>
  <si>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</si>
  <si>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</si>
  <si>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</si>
  <si>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</si>
  <si>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</si>
  <si>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</si>
  <si>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</si>
  <si>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</si>
  <si>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</si>
  <si>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</si>
  <si>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</si>
  <si>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</si>
  <si>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</si>
  <si>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</si>
  <si>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</si>
  <si>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</si>
  <si>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</si>
  <si>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</si>
  <si>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</si>
  <si>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</si>
  <si>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</si>
  <si>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</si>
  <si>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</si>
  <si>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</si>
  <si>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</si>
  <si>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</si>
  <si>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</si>
  <si>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</si>
  <si>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</si>
  <si>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</si>
  <si>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</si>
  <si>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</si>
  <si>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</si>
  <si>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</si>
  <si>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</si>
  <si>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</si>
  <si>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</si>
  <si>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</si>
  <si>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</si>
  <si>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</si>
  <si>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</si>
  <si>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</si>
  <si>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</si>
  <si>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</si>
  <si>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</si>
  <si>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</si>
  <si>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</si>
  <si>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</si>
  <si>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</si>
  <si>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</si>
  <si>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</si>
  <si>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</si>
  <si>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</si>
  <si>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</si>
  <si>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</si>
  <si>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</si>
  <si>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</si>
  <si>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</si>
  <si>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</si>
  <si>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</si>
  <si>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</si>
  <si>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</si>
  <si>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</si>
  <si>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</si>
  <si>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</si>
  <si>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</si>
  <si>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</si>
  <si>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</si>
  <si>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</si>
  <si>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</si>
  <si>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</si>
  <si>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</si>
  <si>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</si>
  <si>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</si>
  <si>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</si>
  <si>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</si>
  <si>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</si>
  <si>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</si>
  <si>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</si>
  <si>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</si>
  <si>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</si>
  <si>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</si>
  <si>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</si>
  <si>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</si>
  <si>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</si>
  <si>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</si>
  <si>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</si>
  <si>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</si>
  <si>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</si>
  <si>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</si>
  <si>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</si>
  <si>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</si>
  <si>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</si>
  <si>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</si>
  <si>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</si>
  <si>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</si>
  <si>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</si>
  <si>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</si>
  <si>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</si>
  <si>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</si>
  <si>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</si>
  <si>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</si>
  <si>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</si>
  <si>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</si>
  <si>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</si>
  <si>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</si>
  <si>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</si>
  <si>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</si>
  <si>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</si>
  <si>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</si>
  <si>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</si>
  <si>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</si>
  <si>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</si>
  <si>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</si>
  <si>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</si>
  <si>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</si>
  <si>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</si>
  <si>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</si>
  <si>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</si>
  <si>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</si>
  <si>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</si>
  <si>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</si>
  <si>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</si>
  <si>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</si>
  <si>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</si>
  <si>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</si>
  <si>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</si>
  <si>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</si>
  <si>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</si>
  <si>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</si>
  <si>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</si>
  <si>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</si>
  <si>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</si>
  <si>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</si>
  <si>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</si>
  <si>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</si>
  <si>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</si>
  <si>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</si>
  <si>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</si>
  <si>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</si>
  <si>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</si>
  <si>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</si>
  <si>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</si>
  <si>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</si>
  <si>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</si>
  <si>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</si>
  <si>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</si>
  <si>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</si>
  <si>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</si>
  <si>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</si>
  <si>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</si>
  <si>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</si>
  <si>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</si>
  <si>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</si>
  <si>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</si>
  <si>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</si>
  <si>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</si>
  <si>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</si>
  <si>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</si>
  <si>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</si>
  <si>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</si>
  <si>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</si>
  <si>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</si>
  <si>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</si>
  <si>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</si>
  <si>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</si>
  <si>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</si>
  <si>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</si>
  <si>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</si>
  <si>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</si>
  <si>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</si>
  <si>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</si>
  <si>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</si>
  <si>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</si>
  <si>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</si>
  <si>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</si>
  <si>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</si>
  <si>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</si>
  <si>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</si>
  <si>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</si>
  <si>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</si>
  <si>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</si>
  <si>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</si>
  <si>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</si>
  <si>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</si>
  <si>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</si>
  <si>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</si>
  <si>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</si>
  <si>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</si>
  <si>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</si>
  <si>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</si>
  <si>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</si>
  <si>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</si>
  <si>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</si>
  <si>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</si>
  <si>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</si>
  <si>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</si>
  <si>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</si>
  <si>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</si>
  <si>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</si>
  <si>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</si>
  <si>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</si>
  <si>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</si>
  <si>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</si>
  <si>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</si>
  <si>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</si>
  <si>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</si>
  <si>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</si>
  <si>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</si>
  <si>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</si>
  <si>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</si>
  <si>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</si>
  <si>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</si>
  <si>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</si>
  <si>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</si>
  <si>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</si>
  <si>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</si>
  <si>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</si>
  <si>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</si>
  <si>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</si>
  <si>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</si>
  <si>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</si>
  <si>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</si>
  <si>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</si>
  <si>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</si>
  <si>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</si>
  <si>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</si>
  <si>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</si>
  <si>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</si>
  <si>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</si>
  <si>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</si>
  <si>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</si>
  <si>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</si>
  <si>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</si>
  <si>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</si>
  <si>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</si>
  <si>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</si>
  <si>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</si>
  <si>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</si>
  <si>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</si>
  <si>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</si>
  <si>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</si>
  <si>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</si>
  <si>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</si>
  <si>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</si>
  <si>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</si>
  <si>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</si>
  <si>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</si>
  <si>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</si>
  <si>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</si>
  <si>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</si>
  <si>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</si>
  <si>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</si>
  <si>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</si>
  <si>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</si>
  <si>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</si>
  <si>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</si>
  <si>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</si>
  <si>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</si>
  <si>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</si>
  <si>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</si>
  <si>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</si>
  <si>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</si>
  <si>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</si>
  <si>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</si>
  <si>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</si>
  <si>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</si>
  <si>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</si>
  <si>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</si>
  <si>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</si>
  <si>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</si>
  <si>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</si>
  <si>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</si>
  <si>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</si>
  <si>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</si>
  <si>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</si>
  <si>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</si>
  <si>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</si>
  <si>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</si>
  <si>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</si>
  <si>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</si>
  <si>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</si>
  <si>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</si>
  <si>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</si>
  <si>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</si>
  <si>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</si>
  <si>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</si>
  <si>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</si>
  <si>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</si>
  <si>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</si>
  <si>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</si>
  <si>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</si>
  <si>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</si>
  <si>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</si>
  <si>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</si>
  <si>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</si>
  <si>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</si>
  <si>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</si>
  <si>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</si>
  <si>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</si>
  <si>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</si>
  <si>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</si>
  <si>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</si>
  <si>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</si>
  <si>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</si>
  <si>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</si>
  <si>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</si>
  <si>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</si>
  <si>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</si>
  <si>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</si>
  <si>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</si>
  <si>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</si>
  <si>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</si>
  <si>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</si>
  <si>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</si>
  <si>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</si>
  <si>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</si>
  <si>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</si>
  <si>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</si>
  <si>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</si>
  <si>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</si>
  <si>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</si>
  <si>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</si>
  <si>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</si>
  <si>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</si>
  <si>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</si>
  <si>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</si>
  <si>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</si>
  <si>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</si>
  <si>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</si>
  <si>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</si>
  <si>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</si>
  <si>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</si>
  <si>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</si>
  <si>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</si>
  <si>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</si>
  <si>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</si>
  <si>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</si>
  <si>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</si>
  <si>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</si>
  <si>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</si>
  <si>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</si>
  <si>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</si>
  <si>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</si>
  <si>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</si>
  <si>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</si>
  <si>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</si>
  <si>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</si>
  <si>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</si>
  <si>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</si>
  <si>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</si>
  <si>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</si>
  <si>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</si>
  <si>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</si>
  <si>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</si>
  <si>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</si>
  <si>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</si>
  <si>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</si>
  <si>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</si>
  <si>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</si>
  <si>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</si>
  <si>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</si>
  <si>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</si>
  <si>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</si>
  <si>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</si>
  <si>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</si>
  <si>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</si>
  <si>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</si>
  <si>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</si>
  <si>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</si>
  <si>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</si>
  <si>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</si>
  <si>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</si>
  <si>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</si>
  <si>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</si>
  <si>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</si>
  <si>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</si>
  <si>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</si>
  <si>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</si>
  <si>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</si>
  <si>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</si>
  <si>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</si>
  <si>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</si>
  <si>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</si>
  <si>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</si>
  <si>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</si>
  <si>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</si>
  <si>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</si>
  <si>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</si>
  <si>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</si>
  <si>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</si>
  <si>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</si>
  <si>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</si>
  <si>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</si>
  <si>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</si>
  <si>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</si>
  <si>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</si>
  <si>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</si>
  <si>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</si>
  <si>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</si>
  <si>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</si>
  <si>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</si>
  <si>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</si>
  <si>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</si>
  <si>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</si>
  <si>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</si>
  <si>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</si>
  <si>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</si>
  <si>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</si>
  <si>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</si>
  <si>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</si>
  <si>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</si>
  <si>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</si>
  <si>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</si>
  <si>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</si>
  <si>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</si>
  <si>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</si>
  <si>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</si>
  <si>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</si>
  <si>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</si>
  <si>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</si>
  <si>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</si>
  <si>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</si>
  <si>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</si>
  <si>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</si>
  <si>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</si>
  <si>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</si>
  <si>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</si>
  <si>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</si>
  <si>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</si>
  <si>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</si>
  <si>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</si>
  <si>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</si>
  <si>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</si>
  <si>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</si>
  <si>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</si>
  <si>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</si>
  <si>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</si>
  <si>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</si>
  <si>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</si>
  <si>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</si>
  <si>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</si>
  <si>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</si>
  <si>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</si>
  <si>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</si>
  <si>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</si>
  <si>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</si>
  <si>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</si>
  <si>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</si>
  <si>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</si>
  <si>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</si>
  <si>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</si>
  <si>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</si>
  <si>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</si>
  <si>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</si>
  <si>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</si>
  <si>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</si>
  <si>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</si>
  <si>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</si>
  <si>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</si>
  <si>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</si>
  <si>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</si>
  <si>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</si>
  <si>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</si>
  <si>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</si>
  <si>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</si>
  <si>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</si>
  <si>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</si>
  <si>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</si>
  <si>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</si>
  <si>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</si>
  <si>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</si>
  <si>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</si>
  <si>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</si>
  <si>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</si>
  <si>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</si>
  <si>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</si>
  <si>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</si>
  <si>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</si>
  <si>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</si>
  <si>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</si>
  <si>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</si>
  <si>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</si>
  <si>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</si>
  <si>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</si>
  <si>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</si>
  <si>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</si>
  <si>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</si>
  <si>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</si>
  <si>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</si>
  <si>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</si>
  <si>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</si>
  <si>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</si>
  <si>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</si>
  <si>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</si>
  <si>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</si>
  <si>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</si>
  <si>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</si>
  <si>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</si>
  <si>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</si>
  <si>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</si>
  <si>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</si>
  <si>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</si>
  <si>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</si>
  <si>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</si>
  <si>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</si>
  <si>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</si>
  <si>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</si>
  <si>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</si>
  <si>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</si>
  <si>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</si>
  <si>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</si>
  <si>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</si>
  <si>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</si>
  <si>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</si>
  <si>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</si>
  <si>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</si>
  <si>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</si>
  <si>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</si>
  <si>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</si>
  <si>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</si>
  <si>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</si>
  <si>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</si>
  <si>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</si>
  <si>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</si>
  <si>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</si>
  <si>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</si>
  <si>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</si>
  <si>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</si>
  <si>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</si>
  <si>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</si>
  <si>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</si>
  <si>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</si>
  <si>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</si>
  <si>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</si>
  <si>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</si>
  <si>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</si>
  <si>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</si>
  <si>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</si>
  <si>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</si>
  <si>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</si>
  <si>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</si>
  <si>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</si>
  <si>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</si>
  <si>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</si>
  <si>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</si>
  <si>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</si>
  <si>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</si>
  <si>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</si>
  <si>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</si>
  <si>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</si>
  <si>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</si>
  <si>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</si>
  <si>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</si>
  <si>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</si>
  <si>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</si>
  <si>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</si>
  <si>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</si>
  <si>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</si>
  <si>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</si>
  <si>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</si>
  <si>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</si>
  <si>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</si>
  <si>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</si>
  <si>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</si>
  <si>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</si>
  <si>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</si>
  <si>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</si>
  <si>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</si>
  <si>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</si>
  <si>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</si>
  <si>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</si>
  <si>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</si>
  <si>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</si>
  <si>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</si>
  <si>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</si>
  <si>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</si>
  <si>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</si>
  <si>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</si>
  <si>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</si>
  <si>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</si>
  <si>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</si>
  <si>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</si>
  <si>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</si>
  <si>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</si>
  <si>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</si>
  <si>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</si>
  <si>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</si>
  <si>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</si>
  <si>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</si>
  <si>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</si>
  <si>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</si>
  <si>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</si>
  <si>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</si>
  <si>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</si>
  <si>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</si>
  <si>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</si>
  <si>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</si>
  <si>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</si>
  <si>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</si>
  <si>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</si>
  <si>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</si>
  <si>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</si>
  <si>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</si>
  <si>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</si>
  <si>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</si>
  <si>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</si>
  <si>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</si>
  <si>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</si>
  <si>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</si>
  <si>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</si>
  <si>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</si>
  <si>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</si>
  <si>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</si>
  <si>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</si>
  <si>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</si>
  <si>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</si>
  <si>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</si>
  <si>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</si>
  <si>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</si>
  <si>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</si>
  <si>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</si>
  <si>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</si>
  <si>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</si>
  <si>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</si>
  <si>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</si>
  <si>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</si>
  <si>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</si>
  <si>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</si>
  <si>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</si>
  <si>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</si>
  <si>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</si>
  <si>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</si>
  <si>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</si>
  <si>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</si>
  <si>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</si>
  <si>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</si>
  <si>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</si>
  <si>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</si>
  <si>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</si>
  <si>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</si>
  <si>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</si>
  <si>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</si>
  <si>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</si>
  <si>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</si>
  <si>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</si>
  <si>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</si>
  <si>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</si>
  <si>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</si>
  <si>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</si>
  <si>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</si>
  <si>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</si>
  <si>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</si>
  <si>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</si>
  <si>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</si>
  <si>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</si>
  <si>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</si>
  <si>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</si>
  <si>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</si>
  <si>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</si>
  <si>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</si>
  <si>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</si>
  <si>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</si>
  <si>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</si>
  <si>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</si>
  <si>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</si>
  <si>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</si>
  <si>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</si>
  <si>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</si>
  <si>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</si>
  <si>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</si>
  <si>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</si>
  <si>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</si>
  <si>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</si>
  <si>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</si>
  <si>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</si>
  <si>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</si>
  <si>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</si>
  <si>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</si>
  <si>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</si>
  <si>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</si>
  <si>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</si>
  <si>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</si>
  <si>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</si>
  <si>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</si>
  <si>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</si>
  <si>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</si>
  <si>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</si>
  <si>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</si>
  <si>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</si>
  <si>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</si>
  <si>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</si>
  <si>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</si>
  <si>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</si>
  <si>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</si>
  <si>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</si>
  <si>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</si>
  <si>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</si>
  <si>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</si>
  <si>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</si>
  <si>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</si>
  <si>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</si>
  <si>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</si>
  <si>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</si>
  <si>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</si>
  <si>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</si>
  <si>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</si>
  <si>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</si>
  <si>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</si>
  <si>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</si>
  <si>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</si>
  <si>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</si>
  <si>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</si>
  <si>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</si>
  <si>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</si>
  <si>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</si>
  <si>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</si>
  <si>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</si>
  <si>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</si>
  <si>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</si>
  <si>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</si>
  <si>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</si>
  <si>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</si>
  <si>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</si>
  <si>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</si>
  <si>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</si>
  <si>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</si>
  <si>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</si>
  <si>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</si>
  <si>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</si>
  <si>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</si>
  <si>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</si>
  <si>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</si>
  <si>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</si>
  <si>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</si>
  <si>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</si>
  <si>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</si>
  <si>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</si>
  <si>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</si>
  <si>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</si>
  <si>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</si>
  <si>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</si>
  <si>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</si>
  <si>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</si>
  <si>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</si>
  <si>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</si>
  <si>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</si>
  <si>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</si>
  <si>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</si>
  <si>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</si>
  <si>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</si>
  <si>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</si>
  <si>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</si>
  <si>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</si>
  <si>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</si>
  <si>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</si>
  <si>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</si>
  <si>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</si>
  <si>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</si>
  <si>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</si>
  <si>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</si>
  <si>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</si>
  <si>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</si>
  <si>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</si>
  <si>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</si>
  <si>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</si>
  <si>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</si>
  <si>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</si>
  <si>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</si>
  <si>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</si>
  <si>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</si>
  <si>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</si>
  <si>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</si>
  <si>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</si>
  <si>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</si>
  <si>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</si>
  <si>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</si>
  <si>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</si>
  <si>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</si>
  <si>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</si>
  <si>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</si>
  <si>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</si>
  <si>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</si>
  <si>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</si>
  <si>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</si>
  <si>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</si>
  <si>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</si>
  <si>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</si>
  <si>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</si>
  <si>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</si>
  <si>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</si>
  <si>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</si>
  <si>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</si>
  <si>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</si>
  <si>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</si>
  <si>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</si>
  <si>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</si>
  <si>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</si>
  <si>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</si>
  <si>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</si>
  <si>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</si>
  <si>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</si>
  <si>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</si>
  <si>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</si>
  <si>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</si>
  <si>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</si>
  <si>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</si>
  <si>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</si>
  <si>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</si>
  <si>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</si>
  <si>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</si>
  <si>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</si>
  <si>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</si>
  <si>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</si>
  <si>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</si>
  <si>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</si>
  <si>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</si>
  <si>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</si>
  <si>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</si>
  <si>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</si>
  <si>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</si>
  <si>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</si>
  <si>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</si>
  <si>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</si>
  <si>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</si>
  <si>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</si>
  <si>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</si>
  <si>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</si>
  <si>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</si>
  <si>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</si>
  <si>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</si>
  <si>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</si>
  <si>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</si>
  <si>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</si>
  <si>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</si>
  <si>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</si>
  <si>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</si>
  <si>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</si>
  <si>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</si>
  <si>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</si>
  <si>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</si>
  <si>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</si>
  <si>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</si>
  <si>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</si>
  <si>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</si>
  <si>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</si>
  <si>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</si>
  <si>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</si>
  <si>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</si>
  <si>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</si>
  <si>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</si>
  <si>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</si>
  <si>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</si>
  <si>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</si>
  <si>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</si>
  <si>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</si>
  <si>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</si>
  <si>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</si>
  <si>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</si>
  <si>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</si>
  <si>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</si>
  <si>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</si>
  <si>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</si>
  <si>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</si>
  <si>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</si>
  <si>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</si>
  <si>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</si>
  <si>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</si>
  <si>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</si>
  <si>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</si>
  <si>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</si>
  <si>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</si>
  <si>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</si>
  <si>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</si>
  <si>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</si>
  <si>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</si>
  <si>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</si>
  <si>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</si>
  <si>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</si>
  <si>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</si>
  <si>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</si>
  <si>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</si>
  <si>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</si>
  <si>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</si>
  <si>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</si>
  <si>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</si>
  <si>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</si>
  <si>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</si>
  <si>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</si>
  <si>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</si>
  <si>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</si>
  <si>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</si>
  <si>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</si>
  <si>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</si>
  <si>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</si>
  <si>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</si>
  <si>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</si>
  <si>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</si>
  <si>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</si>
  <si>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</si>
  <si>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</si>
  <si>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</si>
  <si>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</si>
  <si>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</si>
  <si>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</si>
  <si>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</si>
  <si>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</si>
  <si>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</si>
  <si>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</si>
  <si>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</si>
  <si>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</si>
  <si>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</si>
  <si>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</si>
  <si>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</si>
  <si>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</si>
  <si>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</si>
  <si>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</si>
  <si>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</si>
  <si>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</si>
  <si>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</si>
  <si>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</si>
  <si>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</si>
  <si>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</si>
  <si>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</si>
  <si>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</si>
  <si>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</si>
  <si>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</si>
  <si>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</si>
  <si>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</si>
  <si>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</si>
  <si>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</si>
  <si>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</si>
  <si>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</si>
  <si>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</si>
  <si>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</si>
  <si>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</si>
  <si>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</si>
  <si>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</si>
  <si>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</si>
  <si>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</si>
  <si>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</si>
  <si>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</si>
  <si>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</si>
  <si>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</si>
  <si>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</si>
  <si>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</si>
  <si>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</si>
  <si>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</si>
  <si>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</si>
  <si>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</si>
  <si>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</si>
  <si>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</si>
  <si>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</si>
  <si>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</si>
  <si>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</si>
  <si>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</si>
  <si>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</si>
  <si>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</si>
  <si>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</si>
  <si>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</si>
  <si>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</si>
  <si>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</si>
  <si>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</si>
  <si>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</si>
  <si>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</si>
  <si>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</si>
  <si>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</si>
  <si>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</si>
  <si>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</si>
  <si>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</si>
  <si>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</si>
  <si>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</si>
  <si>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</si>
  <si>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</si>
  <si>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</si>
  <si>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</si>
  <si>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</si>
  <si>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</si>
  <si>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</si>
  <si>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</si>
  <si>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</si>
  <si>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</si>
  <si>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</si>
  <si>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</si>
  <si>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</si>
  <si>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</si>
  <si>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</si>
  <si>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</si>
  <si>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</si>
  <si>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</si>
  <si>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</si>
  <si>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</si>
  <si>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</si>
  <si>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</si>
  <si>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</si>
  <si>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</si>
  <si>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</si>
  <si>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</si>
  <si>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</si>
  <si>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</si>
  <si>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</si>
  <si>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</si>
  <si>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</si>
  <si>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</si>
  <si>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</si>
  <si>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</si>
  <si>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</si>
  <si>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</si>
  <si>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</si>
  <si>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</si>
  <si>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</si>
  <si>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</si>
  <si>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</si>
  <si>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</si>
  <si>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</si>
  <si>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</si>
  <si>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</si>
  <si>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</si>
  <si>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</si>
  <si>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</si>
  <si>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</si>
  <si>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</si>
  <si>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</si>
  <si>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</si>
  <si>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</si>
  <si>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</si>
  <si>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</si>
  <si>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</si>
  <si>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</si>
  <si>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</si>
  <si>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</si>
  <si>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</si>
  <si>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</si>
  <si>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</si>
  <si>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</si>
  <si>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</si>
  <si>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</si>
  <si>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</si>
  <si>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</si>
  <si>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</si>
  <si>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</si>
  <si>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</si>
  <si>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</si>
  <si>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</si>
  <si>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</si>
  <si>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</si>
  <si>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</si>
  <si>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</si>
  <si>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</si>
  <si>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</si>
  <si>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</si>
  <si>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</si>
  <si>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</si>
  <si>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</si>
  <si>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</si>
  <si>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</si>
  <si>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</si>
  <si>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</si>
  <si>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</si>
  <si>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</si>
  <si>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</si>
  <si>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</si>
  <si>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</si>
  <si>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</si>
  <si>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</si>
  <si>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</si>
  <si>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</si>
  <si>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</si>
  <si>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</si>
  <si>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</si>
  <si>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</si>
  <si>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</si>
  <si>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</si>
  <si>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</si>
  <si>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</si>
  <si>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</si>
  <si>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</si>
  <si>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</si>
  <si>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</si>
  <si>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</si>
  <si>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</si>
  <si>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</si>
  <si>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</si>
  <si>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</si>
  <si>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</si>
  <si>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</si>
  <si>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</si>
  <si>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</si>
  <si>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</si>
  <si>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</si>
  <si>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</si>
  <si>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</si>
  <si>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</si>
  <si>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</si>
  <si>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</si>
  <si>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</si>
  <si>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</si>
  <si>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</si>
  <si>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</si>
  <si>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</si>
  <si>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</si>
  <si>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</si>
  <si>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</si>
  <si>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</si>
  <si>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</si>
  <si>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</si>
  <si>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</si>
  <si>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</si>
  <si>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</si>
  <si>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</si>
  <si>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</si>
  <si>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</si>
  <si>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</si>
  <si>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</si>
  <si>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</si>
  <si>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</si>
  <si>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</si>
  <si>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</si>
  <si>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</si>
  <si>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</si>
  <si>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</si>
  <si>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</si>
  <si>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</si>
  <si>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</si>
  <si>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</si>
  <si>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</si>
  <si>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</si>
  <si>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</si>
  <si>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</si>
  <si>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</si>
  <si>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</si>
  <si>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</si>
  <si>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</si>
  <si>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</si>
  <si>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</si>
  <si>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</si>
  <si>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</si>
  <si>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</si>
  <si>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</si>
  <si>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</si>
  <si>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</si>
  <si>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</si>
  <si>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</si>
  <si>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</si>
  <si>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</si>
  <si>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</si>
  <si>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</si>
  <si>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</si>
  <si>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</si>
  <si>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</si>
  <si>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</si>
  <si>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</si>
  <si>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</si>
  <si>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</si>
  <si>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</si>
  <si>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</si>
  <si>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</si>
  <si>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</si>
  <si>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</si>
  <si>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</si>
  <si>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</si>
  <si>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</si>
  <si>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</si>
  <si>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</si>
  <si>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</si>
  <si>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</si>
  <si>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</si>
  <si>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</si>
  <si>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</si>
  <si>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</si>
  <si>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</si>
  <si>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</si>
  <si>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</si>
  <si>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</si>
  <si>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</si>
  <si>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</si>
  <si>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</si>
  <si>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</si>
  <si>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</si>
  <si>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</si>
  <si>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</si>
  <si>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</si>
  <si>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</si>
  <si>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</si>
  <si>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</si>
  <si>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</si>
  <si>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</si>
  <si>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</si>
  <si>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</si>
  <si>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</si>
  <si>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</si>
  <si>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</si>
  <si>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</si>
  <si>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</si>
  <si>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</si>
  <si>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</si>
  <si>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</si>
  <si>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</si>
  <si>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</si>
  <si>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</si>
  <si>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</si>
  <si>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</si>
  <si>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</si>
  <si>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</si>
  <si>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</si>
  <si>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</si>
  <si>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</si>
  <si>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</si>
  <si>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</si>
  <si>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</si>
  <si>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</si>
  <si>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</si>
  <si>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</si>
  <si>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</si>
  <si>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</si>
  <si>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</si>
  <si>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</si>
  <si>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</si>
  <si>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</si>
  <si>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</si>
  <si>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</si>
  <si>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</si>
  <si>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</si>
  <si>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</si>
  <si>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</si>
  <si>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</si>
  <si>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</si>
  <si>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</si>
  <si>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</si>
  <si>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</si>
  <si>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</si>
  <si>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</si>
  <si>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</si>
  <si>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</si>
  <si>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</si>
  <si>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</si>
  <si>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</si>
  <si>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</si>
  <si>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</si>
  <si>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</si>
  <si>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</si>
  <si>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</si>
  <si>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</si>
  <si>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</si>
  <si>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</si>
  <si>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</si>
  <si>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</si>
  <si>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</si>
  <si>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</si>
  <si>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</si>
  <si>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</si>
  <si>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</si>
  <si>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</si>
  <si>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</si>
  <si>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</si>
  <si>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</si>
  <si>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</si>
  <si>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</si>
  <si>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</si>
  <si>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</si>
  <si>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</si>
  <si>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</si>
  <si>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</si>
  <si>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</si>
  <si>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</si>
  <si>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</si>
  <si>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</si>
  <si>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</si>
  <si>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</si>
  <si>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</si>
  <si>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</si>
  <si>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</si>
  <si>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</si>
  <si>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</si>
  <si>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</si>
  <si>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</si>
  <si>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</si>
  <si>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</si>
  <si>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</si>
  <si>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</si>
  <si>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</si>
  <si>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</si>
  <si>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</si>
  <si>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</si>
  <si>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</si>
  <si>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</si>
  <si>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</si>
  <si>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</si>
  <si>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</si>
  <si>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</si>
  <si>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</si>
  <si>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</si>
  <si>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</si>
  <si>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</si>
  <si>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</si>
  <si>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</si>
  <si>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</si>
  <si>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</si>
  <si>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</si>
  <si>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</si>
  <si>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</si>
  <si>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</si>
  <si>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</si>
  <si>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</si>
  <si>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</si>
  <si>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</si>
  <si>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</si>
  <si>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</si>
  <si>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</si>
  <si>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</si>
  <si>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</si>
  <si>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</si>
  <si>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</si>
  <si>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</si>
  <si>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</si>
  <si>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</si>
  <si>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</si>
  <si>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</si>
  <si>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</si>
  <si>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</si>
  <si>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</si>
  <si>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</si>
  <si>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</si>
  <si>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</si>
  <si>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</si>
  <si>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</si>
  <si>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</si>
  <si>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</si>
  <si>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</si>
  <si>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</si>
  <si>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</si>
  <si>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</si>
  <si>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</si>
  <si>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</si>
  <si>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</si>
  <si>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</si>
  <si>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</si>
  <si>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</si>
  <si>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</si>
  <si>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</si>
  <si>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</si>
  <si>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</si>
  <si>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</si>
  <si>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</si>
  <si>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</si>
  <si>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</si>
  <si>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</si>
  <si>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</si>
  <si>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</si>
  <si>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</si>
  <si>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</si>
  <si>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</si>
  <si>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</si>
  <si>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</si>
  <si>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</si>
  <si>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</si>
  <si>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</si>
  <si>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</si>
  <si>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</si>
  <si>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</si>
  <si>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</si>
  <si>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</si>
  <si>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</si>
  <si>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</si>
  <si>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</si>
  <si>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</si>
  <si>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</si>
  <si>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</si>
  <si>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</si>
  <si>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</si>
  <si>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</si>
  <si>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</si>
  <si>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</si>
  <si>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</si>
  <si>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</si>
  <si>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</si>
  <si>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</si>
  <si>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</si>
  <si>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</si>
  <si>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</si>
  <si>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</si>
  <si>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</si>
  <si>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</si>
  <si>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</si>
  <si>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</si>
  <si>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</si>
  <si>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</si>
  <si>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</si>
  <si>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</si>
  <si>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</si>
  <si>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</si>
  <si>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</si>
  <si>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</si>
  <si>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</si>
  <si>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</si>
  <si>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</si>
  <si>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</si>
  <si>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</si>
  <si>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</si>
  <si>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</si>
  <si>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</si>
  <si>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</si>
  <si>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</si>
  <si>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</si>
  <si>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</si>
  <si>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</si>
  <si>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</si>
  <si>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</si>
  <si>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</si>
  <si>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</si>
  <si>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</si>
  <si>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</si>
  <si>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</si>
  <si>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</si>
  <si>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</si>
  <si>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</si>
  <si>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</si>
  <si>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</si>
  <si>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</si>
  <si>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</si>
  <si>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</si>
  <si>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</si>
  <si>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</si>
  <si>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</si>
  <si>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</si>
  <si>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</si>
  <si>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</si>
  <si>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</si>
  <si>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</si>
  <si>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</si>
  <si>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</si>
  <si>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</si>
  <si>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</si>
  <si>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</si>
  <si>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</si>
  <si>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</si>
  <si>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</si>
  <si>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</si>
  <si>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</si>
  <si>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</si>
  <si>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</si>
  <si>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</si>
  <si>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</si>
  <si>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</si>
  <si>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</si>
  <si>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</si>
  <si>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</si>
  <si>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</si>
  <si>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</si>
  <si>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</si>
  <si>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</si>
  <si>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</si>
  <si>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</si>
  <si>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</si>
  <si>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</si>
  <si>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</si>
  <si>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</si>
  <si>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</si>
  <si>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</si>
  <si>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</si>
  <si>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</si>
  <si>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</si>
  <si>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</si>
  <si>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</si>
  <si>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</si>
  <si>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</si>
  <si>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</si>
  <si>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</si>
  <si>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</si>
  <si>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</si>
  <si>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</si>
  <si>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</si>
  <si>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</si>
  <si>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</si>
  <si>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</si>
  <si>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</si>
  <si>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</si>
  <si>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</si>
  <si>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</si>
  <si>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</si>
  <si>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</si>
  <si>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</si>
  <si>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</si>
  <si>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</si>
  <si>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</si>
  <si>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</si>
  <si>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</si>
  <si>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</si>
  <si>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</si>
  <si>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</si>
  <si>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</si>
  <si>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</si>
  <si>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</si>
  <si>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</si>
  <si>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</si>
  <si>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</si>
  <si>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</si>
  <si>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</si>
  <si>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</si>
  <si>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</si>
  <si>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</si>
  <si>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</si>
  <si>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</si>
  <si>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</si>
  <si>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</si>
  <si>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</si>
  <si>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</si>
  <si>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</si>
  <si>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</si>
  <si>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</si>
  <si>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</si>
  <si>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</si>
  <si>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</si>
  <si>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</si>
  <si>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</si>
  <si>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</si>
  <si>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</si>
  <si>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</si>
  <si>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</si>
  <si>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</si>
  <si>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</si>
  <si>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</si>
  <si>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</si>
  <si>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</si>
  <si>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</si>
  <si>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</si>
  <si>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</si>
  <si>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</si>
  <si>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</si>
  <si>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</si>
  <si>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</si>
  <si>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</si>
  <si>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</si>
  <si>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</si>
  <si>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</si>
  <si>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</si>
  <si>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</si>
  <si>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</si>
  <si>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</si>
  <si>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</si>
  <si>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</si>
  <si>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</si>
  <si>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</si>
  <si>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</si>
  <si>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</si>
  <si>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</si>
  <si>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</si>
  <si>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</si>
  <si>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</si>
  <si>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</si>
  <si>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</si>
  <si>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</si>
  <si>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</si>
  <si>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</si>
  <si>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</si>
  <si>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</si>
  <si>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</si>
  <si>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</si>
  <si>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</si>
  <si>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</si>
  <si>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</si>
  <si>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</si>
  <si>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</si>
  <si>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</si>
  <si>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</si>
  <si>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</si>
  <si>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</si>
  <si>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</si>
  <si>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</si>
  <si>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</si>
  <si>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</si>
  <si>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</si>
  <si>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</si>
  <si>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</si>
  <si>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</si>
  <si>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</si>
  <si>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</si>
  <si>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</si>
  <si>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</si>
  <si>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</si>
  <si>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</si>
  <si>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</si>
  <si>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</si>
  <si>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</si>
  <si>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</si>
  <si>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</si>
  <si>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</si>
  <si>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</si>
  <si>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</si>
  <si>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</si>
  <si>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</si>
  <si>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</si>
  <si>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</si>
  <si>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</si>
  <si>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</si>
  <si>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</si>
  <si>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</si>
  <si>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</si>
  <si>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</si>
  <si>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</si>
  <si>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</si>
  <si>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</si>
  <si>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</si>
  <si>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</si>
  <si>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</si>
  <si>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</si>
  <si>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</si>
  <si>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</si>
  <si>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</si>
  <si>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</si>
  <si>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</si>
  <si>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</si>
  <si>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</si>
  <si>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</si>
  <si>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</si>
  <si>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</si>
  <si>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</si>
  <si>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</si>
  <si>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</si>
  <si>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</si>
  <si>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</si>
  <si>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</si>
  <si>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</si>
  <si>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</si>
  <si>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</si>
  <si>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</si>
  <si>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</si>
  <si>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</si>
  <si>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</si>
  <si>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</si>
  <si>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</si>
  <si>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</si>
  <si>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</si>
  <si>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</si>
  <si>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</si>
  <si>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</si>
  <si>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</si>
  <si>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</si>
  <si>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</si>
  <si>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</si>
  <si>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</si>
  <si>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</si>
  <si>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</si>
  <si>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</si>
  <si>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</si>
  <si>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</si>
  <si>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</si>
  <si>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</si>
  <si>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</si>
  <si>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</si>
  <si>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</si>
  <si>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</si>
  <si>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</si>
  <si>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</si>
  <si>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</si>
  <si>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</si>
  <si>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</si>
  <si>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</si>
  <si>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</si>
  <si>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</si>
  <si>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</si>
  <si>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</si>
  <si>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</si>
  <si>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</si>
  <si>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</si>
  <si>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</si>
  <si>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</si>
  <si>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</si>
  <si>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</si>
  <si>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</si>
  <si>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</si>
  <si>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</si>
  <si>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</si>
  <si>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</si>
  <si>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</si>
  <si>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</si>
  <si>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</si>
  <si>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</si>
  <si>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</si>
  <si>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</si>
  <si>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</si>
  <si>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</si>
  <si>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</si>
  <si>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</si>
  <si>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</si>
  <si>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</si>
  <si>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</si>
  <si>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</si>
  <si>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</si>
  <si>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</si>
  <si>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</si>
  <si>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</si>
  <si>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</si>
  <si>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</si>
  <si>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</si>
  <si>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</si>
  <si>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</si>
  <si>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</si>
  <si>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</si>
  <si>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</si>
  <si>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</si>
  <si>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</si>
  <si>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</si>
  <si>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</si>
  <si>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</si>
  <si>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</si>
  <si>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</si>
  <si>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</si>
  <si>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</si>
  <si>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</si>
  <si>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</si>
  <si>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</si>
  <si>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</si>
  <si>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</si>
  <si>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</si>
  <si>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</si>
  <si>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</si>
  <si>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</si>
  <si>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</si>
  <si>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</si>
  <si>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</si>
  <si>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</si>
  <si>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</si>
  <si>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</si>
  <si>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</si>
  <si>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</si>
  <si>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</si>
  <si>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</si>
  <si>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</si>
  <si>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</si>
  <si>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</si>
  <si>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</si>
  <si>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</si>
  <si>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</si>
  <si>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</si>
  <si>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</si>
  <si>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</si>
  <si>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</si>
  <si>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</si>
  <si>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</si>
  <si>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</si>
  <si>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</si>
  <si>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</si>
  <si>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</si>
  <si>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</si>
  <si>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</si>
  <si>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</si>
  <si>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</si>
  <si>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</si>
  <si>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</si>
  <si>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</si>
  <si>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</si>
  <si>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</si>
  <si>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</si>
  <si>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</si>
  <si>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</si>
  <si>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</si>
  <si>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</si>
  <si>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</si>
  <si>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</si>
  <si>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</si>
  <si>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</si>
  <si>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</si>
  <si>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</si>
  <si>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</si>
  <si>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</si>
  <si>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</si>
  <si>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</si>
  <si>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</si>
  <si>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</si>
  <si>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</si>
  <si>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</si>
  <si>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</si>
  <si>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</si>
  <si>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</si>
  <si>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</si>
  <si>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</si>
  <si>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</si>
  <si>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</si>
  <si>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</si>
  <si>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</si>
  <si>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</si>
  <si>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</si>
  <si>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</si>
  <si>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</si>
  <si>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</si>
  <si>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</si>
  <si>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</si>
  <si>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</si>
  <si>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</si>
  <si>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</si>
  <si>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</si>
  <si>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</si>
  <si>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</si>
  <si>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</si>
  <si>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</si>
  <si>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</si>
  <si>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</si>
  <si>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</si>
  <si>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</si>
  <si>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</si>
  <si>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</si>
  <si>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</si>
  <si>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</si>
  <si>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</si>
  <si>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</si>
  <si>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</si>
  <si>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</si>
  <si>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</si>
  <si>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</si>
  <si>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</si>
  <si>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</si>
  <si>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</si>
  <si>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</si>
  <si>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</si>
  <si>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</si>
  <si>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</si>
  <si>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</si>
  <si>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</si>
  <si>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</si>
  <si>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</si>
  <si>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</si>
  <si>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</si>
  <si>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</si>
  <si>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</si>
  <si>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</si>
  <si>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</si>
  <si>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</si>
  <si>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</si>
  <si>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</si>
  <si>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</si>
  <si>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</si>
  <si>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</si>
  <si>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</si>
  <si>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</si>
  <si>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</si>
  <si>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</si>
  <si>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</si>
  <si>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</si>
  <si>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</si>
  <si>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</si>
  <si>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</si>
  <si>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</si>
  <si>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</si>
  <si>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</si>
  <si>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</si>
  <si>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</si>
  <si>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</si>
  <si>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</si>
  <si>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</si>
  <si>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</si>
  <si>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</si>
  <si>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</si>
  <si>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</si>
  <si>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</si>
  <si>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</si>
  <si>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</si>
  <si>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</si>
  <si>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</si>
  <si>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</si>
  <si>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</si>
  <si>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</si>
  <si>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</si>
  <si>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</si>
  <si>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</si>
  <si>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</si>
  <si>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</si>
  <si>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</si>
  <si>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</si>
  <si>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</si>
  <si>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</si>
  <si>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</si>
  <si>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</si>
  <si>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</si>
  <si>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</si>
  <si>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</si>
  <si>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</si>
  <si>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</si>
  <si>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</si>
  <si>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</si>
  <si>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</si>
  <si>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</si>
  <si>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</si>
  <si>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</si>
  <si>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</si>
  <si>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</si>
  <si>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</si>
  <si>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</si>
  <si>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</si>
  <si>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</si>
  <si>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</si>
  <si>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</si>
  <si>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</si>
  <si>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</si>
  <si>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</si>
  <si>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</si>
  <si>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</si>
  <si>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</si>
  <si>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</si>
  <si>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</si>
  <si>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</si>
  <si>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</si>
  <si>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</si>
  <si>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</si>
  <si>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</si>
  <si>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</si>
  <si>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</si>
  <si>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</si>
  <si>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</si>
  <si>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</si>
  <si>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</si>
  <si>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</si>
  <si>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</si>
  <si>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</si>
  <si>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</si>
  <si>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</si>
  <si>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</si>
  <si>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</si>
  <si>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</si>
  <si>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</si>
  <si>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</si>
  <si>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</si>
  <si>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</si>
  <si>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</si>
  <si>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</si>
  <si>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</si>
  <si>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</si>
  <si>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</si>
  <si>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</si>
  <si>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</si>
  <si>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</si>
  <si>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</si>
  <si>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</si>
  <si>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</si>
  <si>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</si>
  <si>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</si>
  <si>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</si>
  <si>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</si>
  <si>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</si>
  <si>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</si>
  <si>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</si>
  <si>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</si>
  <si>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</si>
  <si>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</si>
  <si>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</si>
  <si>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</si>
  <si>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</si>
  <si>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</si>
  <si>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</si>
  <si>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</si>
  <si>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</si>
  <si>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</si>
  <si>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</si>
  <si>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</si>
  <si>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</si>
  <si>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</si>
  <si>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</si>
  <si>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</si>
  <si>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</si>
  <si>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</si>
  <si>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</si>
  <si>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</si>
  <si>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</si>
  <si>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</si>
  <si>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</si>
  <si>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</si>
  <si>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</si>
  <si>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</si>
  <si>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</si>
  <si>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</si>
  <si>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</si>
  <si>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</si>
  <si>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</si>
  <si>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</si>
  <si>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</si>
  <si>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</si>
  <si>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</si>
  <si>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</si>
  <si>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</si>
  <si>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</si>
  <si>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</si>
  <si>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</si>
  <si>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</si>
  <si>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</si>
  <si>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</si>
  <si>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</si>
  <si>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</si>
  <si>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</si>
  <si>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</si>
  <si>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</si>
  <si>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</si>
  <si>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</si>
  <si>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</si>
  <si>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</si>
  <si>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</si>
  <si>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</si>
  <si>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</si>
  <si>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</si>
  <si>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</si>
  <si>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</si>
  <si>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</si>
  <si>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</si>
  <si>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</si>
  <si>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</si>
  <si>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</si>
  <si>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</si>
  <si>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</si>
  <si>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</si>
  <si>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</si>
  <si>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</si>
  <si>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</si>
  <si>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</si>
  <si>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</si>
  <si>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</si>
  <si>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</si>
  <si>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</si>
  <si>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</si>
  <si>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</si>
  <si>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</si>
  <si>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</si>
  <si>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</si>
  <si>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</si>
  <si>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</si>
  <si>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</si>
  <si>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</si>
  <si>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</si>
  <si>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</si>
  <si>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</si>
  <si>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</si>
  <si>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</si>
  <si>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</si>
  <si>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</si>
  <si>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</si>
  <si>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</si>
  <si>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</si>
  <si>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</si>
  <si>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</si>
  <si>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</si>
  <si>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</si>
  <si>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</si>
  <si>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</si>
  <si>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</si>
  <si>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</si>
  <si>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</si>
  <si>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</si>
  <si>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</si>
  <si>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</si>
  <si>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</si>
  <si>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</si>
  <si>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</si>
  <si>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</si>
  <si>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</si>
  <si>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</si>
  <si>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</si>
  <si>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</si>
  <si>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</si>
  <si>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</si>
  <si>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</si>
  <si>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</si>
  <si>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</si>
  <si>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</si>
  <si>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</si>
  <si>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</si>
  <si>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</si>
  <si>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</si>
  <si>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</si>
  <si>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</si>
  <si>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</si>
  <si>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</si>
  <si>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</si>
  <si>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</si>
  <si>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</si>
  <si>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</si>
  <si>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</si>
  <si>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</si>
  <si>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</si>
  <si>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</si>
  <si>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</si>
  <si>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</si>
  <si>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</si>
  <si>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</si>
  <si>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</si>
  <si>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</si>
  <si>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</si>
  <si>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</si>
  <si>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</si>
  <si>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</si>
  <si>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</si>
  <si>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</si>
  <si>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</si>
  <si>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</si>
  <si>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</si>
  <si>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</si>
  <si>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</si>
  <si>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</si>
  <si>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</si>
  <si>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</si>
  <si>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</si>
  <si>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</si>
  <si>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</si>
  <si>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</si>
  <si>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</si>
  <si>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</si>
  <si>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</si>
  <si>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</si>
  <si>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</si>
  <si>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</si>
  <si>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</si>
  <si>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</si>
  <si>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</si>
  <si>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</si>
  <si>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</si>
  <si>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</si>
  <si>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</si>
  <si>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</si>
  <si>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</si>
  <si>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</si>
  <si>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</si>
  <si>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</si>
  <si>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</si>
  <si>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</si>
  <si>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</si>
  <si>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</si>
  <si>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</si>
  <si>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</si>
  <si>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</si>
  <si>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</si>
  <si>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</si>
  <si>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</si>
  <si>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</si>
  <si>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</si>
  <si>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</si>
  <si>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</si>
  <si>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</si>
  <si>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</si>
  <si>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</si>
  <si>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</si>
  <si>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</si>
  <si>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</si>
  <si>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</si>
  <si>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</si>
  <si>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</si>
  <si>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</si>
  <si>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</si>
  <si>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</si>
  <si>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</si>
  <si>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</si>
  <si>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</si>
  <si>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</si>
  <si>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</si>
  <si>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</si>
  <si>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</si>
  <si>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</si>
  <si>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</si>
  <si>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</si>
  <si>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</si>
  <si>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</si>
  <si>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</si>
  <si>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</si>
  <si>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</si>
  <si>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</si>
  <si>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</si>
  <si>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</si>
  <si>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</si>
  <si>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</si>
  <si>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</si>
  <si>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</si>
  <si>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</si>
  <si>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</si>
  <si>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</si>
  <si>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</si>
  <si>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</si>
  <si>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</si>
  <si>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</si>
  <si>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</si>
  <si>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</si>
  <si>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</si>
  <si>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</si>
  <si>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</si>
  <si>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</si>
  <si>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</si>
  <si>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</si>
  <si>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</si>
  <si>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</si>
  <si>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</si>
  <si>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</si>
  <si>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</si>
  <si>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</si>
  <si>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</si>
  <si>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</si>
  <si>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</si>
  <si>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</si>
  <si>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</si>
  <si>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</si>
  <si>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</si>
  <si>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</si>
  <si>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</si>
  <si>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</si>
  <si>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</si>
  <si>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</si>
  <si>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</si>
  <si>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</si>
  <si>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</si>
  <si>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</si>
  <si>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</si>
  <si>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</si>
  <si>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</si>
  <si>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</si>
  <si>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</si>
  <si>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</si>
  <si>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</si>
  <si>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</si>
  <si>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</si>
  <si>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</si>
  <si>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</si>
  <si>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</si>
  <si>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</si>
  <si>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</si>
  <si>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</si>
  <si>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</si>
  <si>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</si>
  <si>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</si>
  <si>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</si>
  <si>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</si>
  <si>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</si>
  <si>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</si>
  <si>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</si>
  <si>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</si>
  <si>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</si>
  <si>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</si>
  <si>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</si>
  <si>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</si>
  <si>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</si>
  <si>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</si>
  <si>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</si>
  <si>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</si>
  <si>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</si>
  <si>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</si>
  <si>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</si>
  <si>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</si>
  <si>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</si>
  <si>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</si>
  <si>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</si>
  <si>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</si>
  <si>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</si>
  <si>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</si>
  <si>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</si>
  <si>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</si>
  <si>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</si>
  <si>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</si>
  <si>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</si>
  <si>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</si>
  <si>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</si>
  <si>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</si>
  <si>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</si>
  <si>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</si>
  <si>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</si>
  <si>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</si>
  <si>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</si>
  <si>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</si>
  <si>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</si>
  <si>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</si>
  <si>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</si>
  <si>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</si>
  <si>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</si>
  <si>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</si>
  <si>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</si>
  <si>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</si>
  <si>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</si>
  <si>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</si>
  <si>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</si>
  <si>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</si>
  <si>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</si>
  <si>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</si>
  <si>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</si>
  <si>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</si>
  <si>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</si>
  <si>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</si>
  <si>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</si>
  <si>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</si>
  <si>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</si>
  <si>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</si>
  <si>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</si>
  <si>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</si>
  <si>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</si>
  <si>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</si>
  <si>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</si>
  <si>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</si>
  <si>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</si>
  <si>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</si>
  <si>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</si>
  <si>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</si>
  <si>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</si>
  <si>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</si>
  <si>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</si>
  <si>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</si>
  <si>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</si>
  <si>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</si>
  <si>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</si>
  <si>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</si>
  <si>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</si>
  <si>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</si>
  <si>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</si>
  <si>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</si>
  <si>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</si>
  <si>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</si>
  <si>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</si>
  <si>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</si>
  <si>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</si>
  <si>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</si>
  <si>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</si>
  <si>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</si>
  <si>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</si>
  <si>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</si>
  <si>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</si>
  <si>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</si>
  <si>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</si>
  <si>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</si>
  <si>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</si>
  <si>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</si>
  <si>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</si>
  <si>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</si>
  <si>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</si>
  <si>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</si>
  <si>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</si>
  <si>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</si>
  <si>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</si>
  <si>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</si>
  <si>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</si>
  <si>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</si>
  <si>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</si>
  <si>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</si>
  <si>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</si>
  <si>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</si>
  <si>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</si>
  <si>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</si>
  <si>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</si>
  <si>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</si>
  <si>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</si>
  <si>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</si>
  <si>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</si>
  <si>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</si>
  <si>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</si>
  <si>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</si>
  <si>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</si>
  <si>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</si>
  <si>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</si>
  <si>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</si>
  <si>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</si>
  <si>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</si>
  <si>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</si>
  <si>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</si>
  <si>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</si>
  <si>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</si>
  <si>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</si>
  <si>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</si>
  <si>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</si>
  <si>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</si>
  <si>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</si>
  <si>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</si>
  <si>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</si>
  <si>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</si>
  <si>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</si>
  <si>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</si>
  <si>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</si>
  <si>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</si>
  <si>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</si>
  <si>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</si>
  <si>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</si>
  <si>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</si>
  <si>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</si>
  <si>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</si>
  <si>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</si>
  <si>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</si>
  <si>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</si>
  <si>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</si>
  <si>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</si>
  <si>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</si>
  <si>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</si>
  <si>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</si>
  <si>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</si>
  <si>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</si>
  <si>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</si>
  <si>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</si>
  <si>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</si>
  <si>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</si>
  <si>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</si>
  <si>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</si>
  <si>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</si>
  <si>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</si>
  <si>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</si>
  <si>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</si>
  <si>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</si>
  <si>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</si>
  <si>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</si>
  <si>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</si>
  <si>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</si>
  <si>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</si>
  <si>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</si>
  <si>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</si>
  <si>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</si>
  <si>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</si>
  <si>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</si>
  <si>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</si>
  <si>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</si>
  <si>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</si>
  <si>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</si>
  <si>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</si>
  <si>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</si>
  <si>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</si>
  <si>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</si>
  <si>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</si>
  <si>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</si>
  <si>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</si>
  <si>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</si>
  <si>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</si>
  <si>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</si>
  <si>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</si>
  <si>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</si>
  <si>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</si>
  <si>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</si>
  <si>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</si>
  <si>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</si>
  <si>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</si>
  <si>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</si>
  <si>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</si>
  <si>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</si>
  <si>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</si>
  <si>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</si>
  <si>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</si>
  <si>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</si>
  <si>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</si>
  <si>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</si>
  <si>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</si>
  <si>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</si>
  <si>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</si>
  <si>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</si>
  <si>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</si>
  <si>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</si>
  <si>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</si>
  <si>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</si>
  <si>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</si>
  <si>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</si>
  <si>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</si>
  <si>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</si>
  <si>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</si>
  <si>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</si>
  <si>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</si>
  <si>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</si>
  <si>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</si>
  <si>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</si>
  <si>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</si>
  <si>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</si>
  <si>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</si>
  <si>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</si>
  <si>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</si>
  <si>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</si>
  <si>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</si>
  <si>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</si>
  <si>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</si>
  <si>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</si>
  <si>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</si>
  <si>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</si>
  <si>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</si>
  <si>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</si>
  <si>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</si>
  <si>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</si>
  <si>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</si>
  <si>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</si>
  <si>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</si>
  <si>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</si>
  <si>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</si>
  <si>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</si>
  <si>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</si>
  <si>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</si>
  <si>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</si>
  <si>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</si>
  <si>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</si>
  <si>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</si>
  <si>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</si>
  <si>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</si>
  <si>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</si>
  <si>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</si>
  <si>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</si>
  <si>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</si>
  <si>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</si>
  <si>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</si>
  <si>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</si>
  <si>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</si>
  <si>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</si>
  <si>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</si>
  <si>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</si>
  <si>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</si>
  <si>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</si>
  <si>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</si>
  <si>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</si>
  <si>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</si>
  <si>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</si>
  <si>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</si>
  <si>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</si>
  <si>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</si>
  <si>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</si>
  <si>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</si>
  <si>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</si>
  <si>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</si>
  <si>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</si>
  <si>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</si>
  <si>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</si>
  <si>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</si>
  <si>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</si>
  <si>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</si>
  <si>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</si>
  <si>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</si>
  <si>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</si>
  <si>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</si>
  <si>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</si>
  <si>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</si>
  <si>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</si>
  <si>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</si>
  <si>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</si>
  <si>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</si>
  <si>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</si>
  <si>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</si>
  <si>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</si>
  <si>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</si>
  <si>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</si>
  <si>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</si>
  <si>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</si>
  <si>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</si>
  <si>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</si>
  <si>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</si>
  <si>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</si>
  <si>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</si>
  <si>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</si>
  <si>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</si>
  <si>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</si>
  <si>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</si>
  <si>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</si>
  <si>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</si>
  <si>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</si>
  <si>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</si>
  <si>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</si>
  <si>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</si>
  <si>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</si>
  <si>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</si>
  <si>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</si>
  <si>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</si>
  <si>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</si>
  <si>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</si>
  <si>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</si>
  <si>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</si>
  <si>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</si>
  <si>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</si>
  <si>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</si>
  <si>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</si>
  <si>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</si>
  <si>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</si>
  <si>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</si>
  <si>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</si>
  <si>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</si>
  <si>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</si>
  <si>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</si>
  <si>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</si>
  <si>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</si>
  <si>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</si>
  <si>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</si>
  <si>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</si>
  <si>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</si>
  <si>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</si>
  <si>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</si>
  <si>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</si>
  <si>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</si>
  <si>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</si>
  <si>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</si>
  <si>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</si>
  <si>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</si>
  <si>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</si>
  <si>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</si>
  <si>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</si>
  <si>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</si>
  <si>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</si>
  <si>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</si>
  <si>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</si>
  <si>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</si>
  <si>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</si>
  <si>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</si>
  <si>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</si>
  <si>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</si>
  <si>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</si>
  <si>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</si>
  <si>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</si>
  <si>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</si>
  <si>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</si>
  <si>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</si>
  <si>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</si>
  <si>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</si>
  <si>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</si>
  <si>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</si>
  <si>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</si>
  <si>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</si>
  <si>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</si>
  <si>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</si>
  <si>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</si>
  <si>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</si>
  <si>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</si>
  <si>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</si>
  <si>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</si>
  <si>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</si>
  <si>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</si>
  <si>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</si>
  <si>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</si>
  <si>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</si>
  <si>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</si>
  <si>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</si>
  <si>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</si>
  <si>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</si>
  <si>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</si>
  <si>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</si>
  <si>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</si>
  <si>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</si>
  <si>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</si>
  <si>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</si>
  <si>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</si>
  <si>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</si>
  <si>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</si>
  <si>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</si>
  <si>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</si>
  <si>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</si>
  <si>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</si>
  <si>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</si>
  <si>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</si>
  <si>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</si>
  <si>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</si>
  <si>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</si>
  <si>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</si>
  <si>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</si>
  <si>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</si>
  <si>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</si>
  <si>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</si>
  <si>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</si>
  <si>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</si>
  <si>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</si>
  <si>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</si>
  <si>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</si>
  <si>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</si>
  <si>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</si>
  <si>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</si>
  <si>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</si>
  <si>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</si>
  <si>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</si>
  <si>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</si>
  <si>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</si>
  <si>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</si>
  <si>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</si>
  <si>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</si>
  <si>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</si>
  <si>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</si>
  <si>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</si>
  <si>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</si>
  <si>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</si>
  <si>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</si>
  <si>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</si>
  <si>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</si>
  <si>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</si>
  <si>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</si>
  <si>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</si>
  <si>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</si>
  <si>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</si>
  <si>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</si>
  <si>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</si>
  <si>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</si>
  <si>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</si>
  <si>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</si>
  <si>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</si>
  <si>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</si>
  <si>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</si>
  <si>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</si>
  <si>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</si>
  <si>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</si>
  <si>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</si>
  <si>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</si>
  <si>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</si>
  <si>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</si>
  <si>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</si>
  <si>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</si>
  <si>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</si>
  <si>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</si>
  <si>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</si>
  <si>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</si>
  <si>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</si>
  <si>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</si>
  <si>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</si>
  <si>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</si>
  <si>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</si>
  <si>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</si>
  <si>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</si>
  <si>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</si>
  <si>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</si>
  <si>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</si>
  <si>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</si>
  <si>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</si>
  <si>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</si>
  <si>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</si>
  <si>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</si>
  <si>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</si>
  <si>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</si>
  <si>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</si>
  <si>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</si>
  <si>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</si>
  <si>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</si>
  <si>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</si>
  <si>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</si>
  <si>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</si>
  <si>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</si>
  <si>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</si>
  <si>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</si>
  <si>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</si>
  <si>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</si>
  <si>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</si>
  <si>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</si>
  <si>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</si>
  <si>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</si>
  <si>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</si>
  <si>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</si>
  <si>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</si>
  <si>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</si>
  <si>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</si>
  <si>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</si>
  <si>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</si>
  <si>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</si>
  <si>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</si>
  <si>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</si>
  <si>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</si>
  <si>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</si>
  <si>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</si>
  <si>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</si>
  <si>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</si>
  <si>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</si>
  <si>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</si>
  <si>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</si>
  <si>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</si>
  <si>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</si>
  <si>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</si>
  <si>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</si>
  <si>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</si>
  <si>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</si>
  <si>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</si>
  <si>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</si>
  <si>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</si>
  <si>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</si>
  <si>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</si>
  <si>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</si>
  <si>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</si>
  <si>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</si>
  <si>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</si>
  <si>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</si>
  <si>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</si>
  <si>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</si>
  <si>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</si>
  <si>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</si>
  <si>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</si>
  <si>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</si>
  <si>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</si>
  <si>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</si>
  <si>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</si>
  <si>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</si>
  <si>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</si>
  <si>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</si>
  <si>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</si>
  <si>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</si>
  <si>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</si>
  <si>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</si>
  <si>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</si>
  <si>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</si>
  <si>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</si>
  <si>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</si>
  <si>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</si>
  <si>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</si>
  <si>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</si>
  <si>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</si>
  <si>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</si>
  <si>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</si>
  <si>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</si>
  <si>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</si>
  <si>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</si>
  <si>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</si>
  <si>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</si>
  <si>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</si>
  <si>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</si>
  <si>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</si>
  <si>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</si>
  <si>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</si>
  <si>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</si>
  <si>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</si>
  <si>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</si>
  <si>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</si>
  <si>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</si>
  <si>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</si>
  <si>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</si>
  <si>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</si>
  <si>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</si>
  <si>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</si>
  <si>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</si>
  <si>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</si>
  <si>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</si>
  <si>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</si>
  <si>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</si>
  <si>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</si>
  <si>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</si>
  <si>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</si>
  <si>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</si>
  <si>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</si>
  <si>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</si>
  <si>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</si>
  <si>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</si>
  <si>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</si>
  <si>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</si>
  <si>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</si>
  <si>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</si>
  <si>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</si>
  <si>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</si>
  <si>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</si>
  <si>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</si>
  <si>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</si>
  <si>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</si>
  <si>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</si>
  <si>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</si>
  <si>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</si>
  <si>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</si>
  <si>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</si>
  <si>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</si>
  <si>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</si>
  <si>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</si>
  <si>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</si>
  <si>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</si>
  <si>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</si>
  <si>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</si>
  <si>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</si>
  <si>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</si>
  <si>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</si>
  <si>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</si>
  <si>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</si>
  <si>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</si>
  <si>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</si>
  <si>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</si>
  <si>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</si>
  <si>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</si>
  <si>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</si>
  <si>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</si>
  <si>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</si>
  <si>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</si>
  <si>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</si>
  <si>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</si>
  <si>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</si>
  <si>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</si>
  <si>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</si>
  <si>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</si>
  <si>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</si>
  <si>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</si>
  <si>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</si>
  <si>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</si>
  <si>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</si>
  <si>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</si>
  <si>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</si>
  <si>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</si>
  <si>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</si>
  <si>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</si>
  <si>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</si>
  <si>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</si>
  <si>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</si>
  <si>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</si>
  <si>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</si>
  <si>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</si>
  <si>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</si>
  <si>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</si>
  <si>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</si>
  <si>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</si>
  <si>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</si>
  <si>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</si>
  <si>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</si>
  <si>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</si>
  <si>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</si>
  <si>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</si>
  <si>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</si>
  <si>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</si>
  <si>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</si>
  <si>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</si>
  <si>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</si>
  <si>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</si>
  <si>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</si>
  <si>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</si>
  <si>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</si>
  <si>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</si>
  <si>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</si>
  <si>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</si>
  <si>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</si>
  <si>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</si>
  <si>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</si>
  <si>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</si>
  <si>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</si>
  <si>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</si>
  <si>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</si>
  <si>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</si>
  <si>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</si>
  <si>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</si>
  <si>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</si>
  <si>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</si>
  <si>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</si>
  <si>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</si>
  <si>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</si>
  <si>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</si>
  <si>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</si>
  <si>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</si>
  <si>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</si>
  <si>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</si>
  <si>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</si>
  <si>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</si>
  <si>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</si>
  <si>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</si>
  <si>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</si>
  <si>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</si>
  <si>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</si>
  <si>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</si>
  <si>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</si>
  <si>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</si>
  <si>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</si>
  <si>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</si>
  <si>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</si>
  <si>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</si>
  <si>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</si>
  <si>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</si>
  <si>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</si>
  <si>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</si>
  <si>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</si>
  <si>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</si>
  <si>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</si>
  <si>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</si>
  <si>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</si>
  <si>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</si>
  <si>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</si>
  <si>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</si>
  <si>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</si>
  <si>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</si>
  <si>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</si>
  <si>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</si>
  <si>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</si>
  <si>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</si>
  <si>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</si>
  <si>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</si>
  <si>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</si>
  <si>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</si>
  <si>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</si>
  <si>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</si>
  <si>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</si>
  <si>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</si>
  <si>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</si>
  <si>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</si>
  <si>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</si>
  <si>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</si>
  <si>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</si>
  <si>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</si>
  <si>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</si>
  <si>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</si>
  <si>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</si>
  <si>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</si>
  <si>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</si>
  <si>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</si>
  <si>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</si>
  <si>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</si>
  <si>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</si>
  <si>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</si>
  <si>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</si>
  <si>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</si>
  <si>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</si>
  <si>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</si>
  <si>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</si>
  <si>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</si>
  <si>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</si>
  <si>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</si>
  <si>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</si>
  <si>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</si>
  <si>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</si>
  <si>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</si>
  <si>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</si>
  <si>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</si>
  <si>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</si>
  <si>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</si>
  <si>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</si>
  <si>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</si>
  <si>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</si>
  <si>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</si>
  <si>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</si>
  <si>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</si>
  <si>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</si>
  <si>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</si>
  <si>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</si>
  <si>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</si>
  <si>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</si>
  <si>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</si>
  <si>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</si>
  <si>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</si>
  <si>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</si>
  <si>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</si>
  <si>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</si>
  <si>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</si>
  <si>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</si>
  <si>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</si>
  <si>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</si>
  <si>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</si>
  <si>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</si>
  <si>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</si>
  <si>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</si>
  <si>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</si>
  <si>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</si>
  <si>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</si>
  <si>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</si>
  <si>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</si>
  <si>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</si>
  <si>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</si>
  <si>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</si>
  <si>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</si>
  <si>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</si>
  <si>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</si>
  <si>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</si>
  <si>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</si>
  <si>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</si>
  <si>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</si>
  <si>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</si>
  <si>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</si>
  <si>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</si>
  <si>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</si>
  <si>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</si>
  <si>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</si>
  <si>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</si>
  <si>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</si>
  <si>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</si>
  <si>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</si>
  <si>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</si>
  <si>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</si>
  <si>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</si>
  <si>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</si>
  <si>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</si>
  <si>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</si>
  <si>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</si>
  <si>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</si>
  <si>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</si>
  <si>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</si>
  <si>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</si>
  <si>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</si>
  <si>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</si>
  <si>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</si>
  <si>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</si>
  <si>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</si>
  <si>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</si>
  <si>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</si>
  <si>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</si>
  <si>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</si>
  <si>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</si>
  <si>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</si>
  <si>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</si>
  <si>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</si>
  <si>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</si>
  <si>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</si>
  <si>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</si>
  <si>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</si>
  <si>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</si>
  <si>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</si>
  <si>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</si>
  <si>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</si>
  <si>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</si>
  <si>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</si>
  <si>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</si>
  <si>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</si>
  <si>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</si>
  <si>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</si>
  <si>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</si>
  <si>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</si>
  <si>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</si>
  <si>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</si>
  <si>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</si>
  <si>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</si>
  <si>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</si>
  <si>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</si>
  <si>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</si>
  <si>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</si>
  <si>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</si>
  <si>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</si>
  <si>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</si>
  <si>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</si>
  <si>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</si>
  <si>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</si>
  <si>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</si>
  <si>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</si>
  <si>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</si>
  <si>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</si>
  <si>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</si>
  <si>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</si>
  <si>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</si>
  <si>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</si>
  <si>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</si>
  <si>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</si>
  <si>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</si>
  <si>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</si>
  <si>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</si>
  <si>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</si>
  <si>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</si>
  <si>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</si>
  <si>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</si>
  <si>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</si>
  <si>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</si>
  <si>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</si>
  <si>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</si>
  <si>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</si>
  <si>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</si>
  <si>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</si>
  <si>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</si>
  <si>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</si>
  <si>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</si>
  <si>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</si>
  <si>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</si>
  <si>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</si>
  <si>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</si>
  <si>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</si>
  <si>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</si>
  <si>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</si>
  <si>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</si>
  <si>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</si>
  <si>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</si>
  <si>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</si>
  <si>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</si>
  <si>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</si>
  <si>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</si>
  <si>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</si>
  <si>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</si>
  <si>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</si>
  <si>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</si>
  <si>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</si>
  <si>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</si>
  <si>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</si>
  <si>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</si>
  <si>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</si>
  <si>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</si>
  <si>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</si>
  <si>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</si>
  <si>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</si>
  <si>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</si>
  <si>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</si>
  <si>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</si>
  <si>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</si>
  <si>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</si>
  <si>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</si>
  <si>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</si>
  <si>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</si>
  <si>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</si>
  <si>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</si>
  <si>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</si>
  <si>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</si>
  <si>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</si>
  <si>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</si>
  <si>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</si>
  <si>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</si>
  <si>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</si>
  <si>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</si>
  <si>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</si>
  <si>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</si>
  <si>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</si>
  <si>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</si>
  <si>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</si>
  <si>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</si>
  <si>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</si>
  <si>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</si>
  <si>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</si>
  <si>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</si>
  <si>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</si>
  <si>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</si>
  <si>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</si>
  <si>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</si>
  <si>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</si>
  <si>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</si>
  <si>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</si>
  <si>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</si>
  <si>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</si>
  <si>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</si>
  <si>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</si>
  <si>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</si>
  <si>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</si>
  <si>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</si>
  <si>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</si>
  <si>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</si>
  <si>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</si>
  <si>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</si>
  <si>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</si>
  <si>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</si>
  <si>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</si>
  <si>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</si>
  <si>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</si>
  <si>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</si>
  <si>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</si>
  <si>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</si>
  <si>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</si>
  <si>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</si>
  <si>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</si>
  <si>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</si>
  <si>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</si>
  <si>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</si>
  <si>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</si>
  <si>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</si>
  <si>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</si>
  <si>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</si>
  <si>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</si>
  <si>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</si>
  <si>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</si>
  <si>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</si>
  <si>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</si>
  <si>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</si>
  <si>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</si>
  <si>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</si>
  <si>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</si>
  <si>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</si>
  <si>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</si>
  <si>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</si>
  <si>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</si>
  <si>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</si>
  <si>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</si>
  <si>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</si>
  <si>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</si>
  <si>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</si>
  <si>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</si>
  <si>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</si>
  <si>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</si>
  <si>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</si>
  <si>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</si>
  <si>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</si>
  <si>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</si>
  <si>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</si>
  <si>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</si>
  <si>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</si>
  <si>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</si>
  <si>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</si>
  <si>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</si>
  <si>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</si>
  <si>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</si>
  <si>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</si>
  <si>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</si>
  <si>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</si>
  <si>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</si>
  <si>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</si>
  <si>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</si>
  <si>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</si>
  <si>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</si>
  <si>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</si>
  <si>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</si>
  <si>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</si>
  <si>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</si>
  <si>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</si>
  <si>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</si>
  <si>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</si>
  <si>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</si>
  <si>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</si>
  <si>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</si>
  <si>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</si>
  <si>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</si>
  <si>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</si>
  <si>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</si>
  <si>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</si>
  <si>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</si>
  <si>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</si>
  <si>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</si>
  <si>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</si>
  <si>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</si>
  <si>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</si>
  <si>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</si>
  <si>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</si>
  <si>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</si>
  <si>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</si>
  <si>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</si>
  <si>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</si>
  <si>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</si>
  <si>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</si>
  <si>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</si>
  <si>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</si>
  <si>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</si>
  <si>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</si>
  <si>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</si>
  <si>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</si>
  <si>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</si>
  <si>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</si>
  <si>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</si>
  <si>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</si>
  <si>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</si>
  <si>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</si>
  <si>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</si>
  <si>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</si>
  <si>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</si>
  <si>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</si>
  <si>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</si>
  <si>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</si>
  <si>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</si>
  <si>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</si>
  <si>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</si>
  <si>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</si>
  <si>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</si>
  <si>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</si>
  <si>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</si>
  <si>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</si>
  <si>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</si>
  <si>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</si>
  <si>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</si>
  <si>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</si>
  <si>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</si>
  <si>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</si>
  <si>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</si>
  <si>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</si>
  <si>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</si>
  <si>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</si>
  <si>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</si>
  <si>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</si>
  <si>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</si>
  <si>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</si>
  <si>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</si>
  <si>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</si>
  <si>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</si>
  <si>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</si>
  <si>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</si>
  <si>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</si>
  <si>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</si>
  <si>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</si>
  <si>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</si>
  <si>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</si>
  <si>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</si>
  <si>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</si>
  <si>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</si>
  <si>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</si>
  <si>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</si>
  <si>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</si>
  <si>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</si>
  <si>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</si>
  <si>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</si>
  <si>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</si>
  <si>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</si>
  <si>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</si>
  <si>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</si>
  <si>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</si>
  <si>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</si>
  <si>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</si>
  <si>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</si>
  <si>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</si>
  <si>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</si>
  <si>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</si>
  <si>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</si>
  <si>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</si>
  <si>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</si>
  <si>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</si>
  <si>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</si>
  <si>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</si>
  <si>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</si>
  <si>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</si>
  <si>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</si>
  <si>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</si>
  <si>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</si>
  <si>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</si>
  <si>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</si>
  <si>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</si>
  <si>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</si>
  <si>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</si>
  <si>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</si>
  <si>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</si>
  <si>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</si>
  <si>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</si>
  <si>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</si>
  <si>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</si>
  <si>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</si>
  <si>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</si>
  <si>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</si>
  <si>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</si>
  <si>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</si>
  <si>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</si>
  <si>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</si>
  <si>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</si>
  <si>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</si>
  <si>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</si>
  <si>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</si>
  <si>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</si>
  <si>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</si>
  <si>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</si>
  <si>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</si>
  <si>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</si>
  <si>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</si>
  <si>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</si>
  <si>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</si>
  <si>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</si>
  <si>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</si>
  <si>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</si>
  <si>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</si>
  <si>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</si>
  <si>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</si>
  <si>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</si>
  <si>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</si>
  <si>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</si>
  <si>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</si>
  <si>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</si>
  <si>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</si>
  <si>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</si>
  <si>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</si>
  <si>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</si>
  <si>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</si>
  <si>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</si>
  <si>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</si>
  <si>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</si>
  <si>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</si>
  <si>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</si>
  <si>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</si>
  <si>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</si>
  <si>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</si>
  <si>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</si>
  <si>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</si>
  <si>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</si>
  <si>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</si>
  <si>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</si>
  <si>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</si>
  <si>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</si>
  <si>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</si>
  <si>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</si>
  <si>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</si>
  <si>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</si>
  <si>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</si>
  <si>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</si>
  <si>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</si>
  <si>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</si>
  <si>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</si>
  <si>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</si>
  <si>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</si>
  <si>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</si>
  <si>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</si>
  <si>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</si>
  <si>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</si>
  <si>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</si>
  <si>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</si>
  <si>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</si>
  <si>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</si>
  <si>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</si>
  <si>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</si>
  <si>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</si>
  <si>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</si>
  <si>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</si>
  <si>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</si>
  <si>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</si>
  <si>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</si>
  <si>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</si>
  <si>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</si>
  <si>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</si>
  <si>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</si>
  <si>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</si>
  <si>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</si>
  <si>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</si>
  <si>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</si>
  <si>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</si>
  <si>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</si>
  <si>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</si>
  <si>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</si>
  <si>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</si>
  <si>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</si>
  <si>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</si>
  <si>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</si>
  <si>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</si>
  <si>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</si>
  <si>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</si>
  <si>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</si>
  <si>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</si>
  <si>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</si>
  <si>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</si>
  <si>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</si>
  <si>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</si>
  <si>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</si>
  <si>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</si>
  <si>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</si>
  <si>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</si>
  <si>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</si>
  <si>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</si>
  <si>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</si>
  <si>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</si>
  <si>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</si>
  <si>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</si>
  <si>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</si>
  <si>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</si>
  <si>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</si>
  <si>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</si>
  <si>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</si>
  <si>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</si>
  <si>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</si>
  <si>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</si>
  <si>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</si>
  <si>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</si>
  <si>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</si>
  <si>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</si>
  <si>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</si>
  <si>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</si>
  <si>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</si>
  <si>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</si>
  <si>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</si>
  <si>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</si>
  <si>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</si>
  <si>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</si>
  <si>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</si>
  <si>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</si>
  <si>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</si>
  <si>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</si>
  <si>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</si>
  <si>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</si>
  <si>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</si>
  <si>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</si>
  <si>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</si>
  <si>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</si>
  <si>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</si>
  <si>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</si>
  <si>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</si>
  <si>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</si>
  <si>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</si>
  <si>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</si>
  <si>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</si>
  <si>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</si>
  <si>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</si>
  <si>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</si>
  <si>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</si>
  <si>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</si>
  <si>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</si>
  <si>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</si>
  <si>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</si>
  <si>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</si>
  <si>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</si>
  <si>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</si>
  <si>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</si>
  <si>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</si>
  <si>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</si>
  <si>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</si>
  <si>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</si>
  <si>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</si>
  <si>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</si>
  <si>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</si>
  <si>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</si>
  <si>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</si>
  <si>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</si>
  <si>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</si>
  <si>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</si>
  <si>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</si>
  <si>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</si>
  <si>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</si>
  <si>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</si>
  <si>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</si>
  <si>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</si>
  <si>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</si>
  <si>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</si>
  <si>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</si>
  <si>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</si>
  <si>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</si>
  <si>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</si>
  <si>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</si>
  <si>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</si>
  <si>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</si>
  <si>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</si>
  <si>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</si>
  <si>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</si>
  <si>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</si>
  <si>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</si>
  <si>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</si>
  <si>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</si>
  <si>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</si>
  <si>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</si>
  <si>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</si>
  <si>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</si>
  <si>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</si>
  <si>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</si>
  <si>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</si>
  <si>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</si>
  <si>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</si>
  <si>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</si>
  <si>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</si>
  <si>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</si>
  <si>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</si>
  <si>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</si>
  <si>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</si>
  <si>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</si>
  <si>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</si>
  <si>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</si>
  <si>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</si>
  <si>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</si>
  <si>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</si>
  <si>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</si>
  <si>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</si>
  <si>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</si>
  <si>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</si>
  <si>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</si>
  <si>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</si>
  <si>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</si>
  <si>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</si>
  <si>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</si>
  <si>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</si>
  <si>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</si>
  <si>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</si>
  <si>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</si>
  <si>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</si>
  <si>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</si>
  <si>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</si>
  <si>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</si>
  <si>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</si>
  <si>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</si>
  <si>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</si>
  <si>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</si>
  <si>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</si>
  <si>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</si>
  <si>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</si>
  <si>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</si>
  <si>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</si>
  <si>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</si>
  <si>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</si>
  <si>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</si>
  <si>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</si>
  <si>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</si>
  <si>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</si>
  <si>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</si>
  <si>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</si>
  <si>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</si>
  <si>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</si>
  <si>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</si>
  <si>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</si>
  <si>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</si>
  <si>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</si>
  <si>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</si>
  <si>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</si>
  <si>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</si>
  <si>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</si>
  <si>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</si>
  <si>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</si>
  <si>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</si>
  <si>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</si>
  <si>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</si>
  <si>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</si>
  <si>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</si>
  <si>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</si>
  <si>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</si>
  <si>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</si>
  <si>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</si>
  <si>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</si>
  <si>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</si>
  <si>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</si>
  <si>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</si>
  <si>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</si>
  <si>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</si>
  <si>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</si>
  <si>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</si>
  <si>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</si>
  <si>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</si>
  <si>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</si>
  <si>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</si>
  <si>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</si>
  <si>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</si>
  <si>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</si>
  <si>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</si>
  <si>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</si>
  <si>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</si>
  <si>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</si>
  <si>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</si>
  <si>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</si>
  <si>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</si>
  <si>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</si>
  <si>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</si>
  <si>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</si>
  <si>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</si>
  <si>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</si>
  <si>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</si>
  <si>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</si>
  <si>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</si>
  <si>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</si>
  <si>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</si>
  <si>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</si>
  <si>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</si>
  <si>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</si>
  <si>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</si>
  <si>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</si>
  <si>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</si>
  <si>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</si>
  <si>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</si>
  <si>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</si>
  <si>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</si>
  <si>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</si>
  <si>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</si>
  <si>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</si>
  <si>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</si>
  <si>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</si>
  <si>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</si>
  <si>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</si>
  <si>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</si>
  <si>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</si>
  <si>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</si>
  <si>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</si>
  <si>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</si>
  <si>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</si>
  <si>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</si>
  <si>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</si>
  <si>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</si>
  <si>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</si>
  <si>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</si>
  <si>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</si>
  <si>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</si>
  <si>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</si>
  <si>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</si>
  <si>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</si>
  <si>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</si>
  <si>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</si>
  <si>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</si>
  <si>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</si>
  <si>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</si>
  <si>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</si>
  <si>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</si>
  <si>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</si>
  <si>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</si>
  <si>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</si>
  <si>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</si>
  <si>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</si>
  <si>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</si>
  <si>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</si>
  <si>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</si>
  <si>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</si>
  <si>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</si>
  <si>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</si>
  <si>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</si>
  <si>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</si>
  <si>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</si>
  <si>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</si>
  <si>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</si>
  <si>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</si>
  <si>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</si>
  <si>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</si>
  <si>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</si>
  <si>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</si>
  <si>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</si>
  <si>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</si>
  <si>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</si>
  <si>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</si>
  <si>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</si>
  <si>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</si>
  <si>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</si>
  <si>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</si>
  <si>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</si>
  <si>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</si>
  <si>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</si>
  <si>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</si>
  <si>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</si>
  <si>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</si>
  <si>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</si>
  <si>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</si>
  <si>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</si>
  <si>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</si>
  <si>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</si>
  <si>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</si>
  <si>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</si>
  <si>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</si>
  <si>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</si>
  <si>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</si>
  <si>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</si>
  <si>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</si>
  <si>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</si>
  <si>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</si>
  <si>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</si>
  <si>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</si>
  <si>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</si>
  <si>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</si>
  <si>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</si>
  <si>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</si>
  <si>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</si>
  <si>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</si>
  <si>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</si>
  <si>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</si>
  <si>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</si>
  <si>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</si>
  <si>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</si>
  <si>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</si>
  <si>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</si>
  <si>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</si>
  <si>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</si>
  <si>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</si>
  <si>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</si>
  <si>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</si>
  <si>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</si>
  <si>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</si>
  <si>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</si>
  <si>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</si>
  <si>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</si>
  <si>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</si>
  <si>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</si>
  <si>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</si>
  <si>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</si>
  <si>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</si>
  <si>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</si>
  <si>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</si>
  <si>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</si>
  <si>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</si>
  <si>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</si>
  <si>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</si>
  <si>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</si>
  <si>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</si>
  <si>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</si>
  <si>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</si>
  <si>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</si>
  <si>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</si>
  <si>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</si>
  <si>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</si>
  <si>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</si>
  <si>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</si>
  <si>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</si>
  <si>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</si>
  <si>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</si>
  <si>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</si>
  <si>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</si>
  <si>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</si>
  <si>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</si>
  <si>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</si>
  <si>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</si>
  <si>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</si>
  <si>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</si>
  <si>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</si>
  <si>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</si>
  <si>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</si>
  <si>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</si>
  <si>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</si>
  <si>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</si>
  <si>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</si>
  <si>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</si>
  <si>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</si>
  <si>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</si>
  <si>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</si>
  <si>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</si>
  <si>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</si>
  <si>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</si>
  <si>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</si>
  <si>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</si>
  <si>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</si>
  <si>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</si>
  <si>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</si>
  <si>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</si>
  <si>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</si>
  <si>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</si>
  <si>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</si>
  <si>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</si>
  <si>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</si>
  <si>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</si>
  <si>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</si>
  <si>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</si>
  <si>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</si>
  <si>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</si>
  <si>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</si>
  <si>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</si>
  <si>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</si>
  <si>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</si>
  <si>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</si>
  <si>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</si>
  <si>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</si>
  <si>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</si>
  <si>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</si>
  <si>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</si>
  <si>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</si>
  <si>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</si>
  <si>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</si>
  <si>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</si>
  <si>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</si>
  <si>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</si>
  <si>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</si>
  <si>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</si>
  <si>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</si>
  <si>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</si>
  <si>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</si>
  <si>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</si>
  <si>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</si>
  <si>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</si>
  <si>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</si>
  <si>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</si>
  <si>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</si>
  <si>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</si>
  <si>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</si>
  <si>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</si>
  <si>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</si>
  <si>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</si>
  <si>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</si>
  <si>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</si>
  <si>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</si>
  <si>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</si>
  <si>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</si>
  <si>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</si>
  <si>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</si>
  <si>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</si>
  <si>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</si>
  <si>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</si>
  <si>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</si>
  <si>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</si>
  <si>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</si>
  <si>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</si>
  <si>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</si>
  <si>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</si>
  <si>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</si>
  <si>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</si>
  <si>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</si>
  <si>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</si>
  <si>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</si>
  <si>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</si>
  <si>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</si>
  <si>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</si>
  <si>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</si>
  <si>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</si>
  <si>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</si>
  <si>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</si>
  <si>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</si>
  <si>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</si>
  <si>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</si>
  <si>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</si>
  <si>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</si>
  <si>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</si>
  <si>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</si>
  <si>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</si>
  <si>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</si>
  <si>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</si>
  <si>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</si>
  <si>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</si>
  <si>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</si>
  <si>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</si>
  <si>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</si>
  <si>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</si>
  <si>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</si>
  <si>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</si>
  <si>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</si>
  <si>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</si>
  <si>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</si>
  <si>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</si>
  <si>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</si>
  <si>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</si>
  <si>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</si>
  <si>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</si>
  <si>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</si>
  <si>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</si>
  <si>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</si>
  <si>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</si>
  <si>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</si>
  <si>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</si>
  <si>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</si>
  <si>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</si>
  <si>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</si>
  <si>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</si>
  <si>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</si>
  <si>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</si>
  <si>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</si>
  <si>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</si>
  <si>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</si>
  <si>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</si>
  <si>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</si>
  <si>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</si>
  <si>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</si>
  <si>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</si>
  <si>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</si>
  <si>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</si>
  <si>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</si>
  <si>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</si>
  <si>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</si>
  <si>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</si>
  <si>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</si>
  <si>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</si>
  <si>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</si>
  <si>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</si>
  <si>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</si>
  <si>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</si>
  <si>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</si>
  <si>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</si>
  <si>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</si>
  <si>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</si>
  <si>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</si>
  <si>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</si>
  <si>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</si>
  <si>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</si>
  <si>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</si>
  <si>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</si>
  <si>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</si>
  <si>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</si>
  <si>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</si>
  <si>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</si>
  <si>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</si>
  <si>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</si>
  <si>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</si>
  <si>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</si>
  <si>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</si>
  <si>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</si>
  <si>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</si>
  <si>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</si>
  <si>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</si>
  <si>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</si>
  <si>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</si>
  <si>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</si>
  <si>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</si>
  <si>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</si>
  <si>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</si>
  <si>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</si>
  <si>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</si>
  <si>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</si>
  <si>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</si>
  <si>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</si>
  <si>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</si>
  <si>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</si>
  <si>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</si>
  <si>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</si>
  <si>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</si>
  <si>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</si>
  <si>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</si>
  <si>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</si>
  <si>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</si>
  <si>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</si>
  <si>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</si>
  <si>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</si>
  <si>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</si>
  <si>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</si>
  <si>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</si>
  <si>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</si>
  <si>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</si>
  <si>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</si>
  <si>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</si>
  <si>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</si>
  <si>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</si>
  <si>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</si>
  <si>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</si>
  <si>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</si>
  <si>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</si>
  <si>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</si>
  <si>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</si>
  <si>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</si>
  <si>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</si>
  <si>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</si>
  <si>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</si>
  <si>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</si>
  <si>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</si>
  <si>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</si>
  <si>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</si>
  <si>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</si>
  <si>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</si>
  <si>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</si>
  <si>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</si>
  <si>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</si>
  <si>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</si>
  <si>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</si>
  <si>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</si>
  <si>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</si>
  <si>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</si>
  <si>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</si>
  <si>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</si>
  <si>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</si>
  <si>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</si>
  <si>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</si>
  <si>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</si>
  <si>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</si>
  <si>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</si>
  <si>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</si>
  <si>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</si>
  <si>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</si>
  <si>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</si>
  <si>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</si>
  <si>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</si>
  <si>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</si>
  <si>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</si>
  <si>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</si>
  <si>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</si>
  <si>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</si>
  <si>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</si>
  <si>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</si>
  <si>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</si>
  <si>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</si>
  <si>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</si>
  <si>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</si>
  <si>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</si>
  <si>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</si>
  <si>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</si>
  <si>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</si>
  <si>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</si>
  <si>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</si>
  <si>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</si>
  <si>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</si>
  <si>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</si>
  <si>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</si>
  <si>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</si>
  <si>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</si>
  <si>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</si>
  <si>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</si>
  <si>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</si>
  <si>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</si>
  <si>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</si>
  <si>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</si>
  <si>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</si>
  <si>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</si>
  <si>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</si>
  <si>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</si>
  <si>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</si>
  <si>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</si>
  <si>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</si>
  <si>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</si>
  <si>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</si>
  <si>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</si>
  <si>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</si>
  <si>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</si>
  <si>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</si>
  <si>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</si>
  <si>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</si>
  <si>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</si>
  <si>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</si>
  <si>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</si>
  <si>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</si>
  <si>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</si>
  <si>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</si>
  <si>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</si>
  <si>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</si>
  <si>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</si>
  <si>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</si>
  <si>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</si>
  <si>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</si>
  <si>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</si>
  <si>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</si>
  <si>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</si>
  <si>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</si>
  <si>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</si>
  <si>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</si>
  <si>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</si>
  <si>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</si>
  <si>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</si>
  <si>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</si>
  <si>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</si>
  <si>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</si>
  <si>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</si>
  <si>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</si>
  <si>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</si>
  <si>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</si>
  <si>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</si>
  <si>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</si>
  <si>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</si>
  <si>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</si>
  <si>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</si>
  <si>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</si>
  <si>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</si>
  <si>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</si>
  <si>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</si>
  <si>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</si>
  <si>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</si>
  <si>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</si>
  <si>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</si>
  <si>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</si>
  <si>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</si>
  <si>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</si>
  <si>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</si>
  <si>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</si>
  <si>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</si>
  <si>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</si>
  <si>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</si>
  <si>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</si>
  <si>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</si>
  <si>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</si>
  <si>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</si>
  <si>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</si>
  <si>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</si>
  <si>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</si>
  <si>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</si>
  <si>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</si>
  <si>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</si>
  <si>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</si>
  <si>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</si>
  <si>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</si>
  <si>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</si>
  <si>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</si>
  <si>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</si>
  <si>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</si>
  <si>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</si>
  <si>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</si>
  <si>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</si>
  <si>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</si>
  <si>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</si>
  <si>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</si>
  <si>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</si>
  <si>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</si>
  <si>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</si>
  <si>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</si>
  <si>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</si>
  <si>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</si>
  <si>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</si>
  <si>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</si>
  <si>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</si>
  <si>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</si>
  <si>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</si>
  <si>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</si>
  <si>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</si>
  <si>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</si>
  <si>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</si>
  <si>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</si>
  <si>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</si>
  <si>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</si>
  <si>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</si>
  <si>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</si>
  <si>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</si>
  <si>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</si>
  <si>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</si>
  <si>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</si>
  <si>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</si>
  <si>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</si>
  <si>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</si>
  <si>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</si>
  <si>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</si>
  <si>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</si>
  <si>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</si>
  <si>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</si>
  <si>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</si>
  <si>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</si>
  <si>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</si>
  <si>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</si>
  <si>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</si>
  <si>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</si>
  <si>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</si>
  <si>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</si>
  <si>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</si>
  <si>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</si>
  <si>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</si>
  <si>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</si>
  <si>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</si>
  <si>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</si>
  <si>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</si>
  <si>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</si>
  <si>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</si>
  <si>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</si>
  <si>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</si>
  <si>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</si>
  <si>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</si>
  <si>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</si>
  <si>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</si>
  <si>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</si>
  <si>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</si>
  <si>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</si>
  <si>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</si>
  <si>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</si>
  <si>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</si>
  <si>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</si>
  <si>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</si>
  <si>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</si>
  <si>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</si>
  <si>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</si>
  <si>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</si>
  <si>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</si>
  <si>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</si>
  <si>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</si>
  <si>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</si>
  <si>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</si>
  <si>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</si>
  <si>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</si>
  <si>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</si>
  <si>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</si>
  <si>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</si>
  <si>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</si>
  <si>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</si>
  <si>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</si>
  <si>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</si>
  <si>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</si>
  <si>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</si>
  <si>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</si>
  <si>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</si>
  <si>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</si>
  <si>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</si>
  <si>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</si>
  <si>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</si>
  <si>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</si>
  <si>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</si>
  <si>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</si>
  <si>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</si>
  <si>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</si>
  <si>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</si>
  <si>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</si>
  <si>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</si>
  <si>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</si>
  <si>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</si>
  <si>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</si>
  <si>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</si>
  <si>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</si>
  <si>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</si>
  <si>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</si>
  <si>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</si>
  <si>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</si>
  <si>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</si>
  <si>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</si>
  <si>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</si>
  <si>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</si>
  <si>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</si>
  <si>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</si>
  <si>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</si>
  <si>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</si>
  <si>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</si>
  <si>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</si>
  <si>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</si>
  <si>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</si>
  <si>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</si>
  <si>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</si>
  <si>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</si>
  <si>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</si>
  <si>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</si>
  <si>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</si>
  <si>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</si>
  <si>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</si>
  <si>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</si>
  <si>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</si>
  <si>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</si>
  <si>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</si>
  <si>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</si>
  <si>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</si>
  <si>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</si>
  <si>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</si>
  <si>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</si>
  <si>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</si>
  <si>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</si>
  <si>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</si>
  <si>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</si>
  <si>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</si>
  <si>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</si>
  <si>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</si>
  <si>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</si>
  <si>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</si>
  <si>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</si>
  <si>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</si>
  <si>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</si>
  <si>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</si>
  <si>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</si>
  <si>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</si>
  <si>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</si>
  <si>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</si>
  <si>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</si>
  <si>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</si>
  <si>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</si>
  <si>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</si>
  <si>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</si>
  <si>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</si>
  <si>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</si>
  <si>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</si>
  <si>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</si>
  <si>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</si>
  <si>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</si>
  <si>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</si>
  <si>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</si>
  <si>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</si>
  <si>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</si>
  <si>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</si>
  <si>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</si>
  <si>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</si>
  <si>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</si>
  <si>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</si>
  <si>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</si>
  <si>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</si>
  <si>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</si>
  <si>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</si>
  <si>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</si>
  <si>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</si>
  <si>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</si>
  <si>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</si>
  <si>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</si>
  <si>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</si>
  <si>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</si>
  <si>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</si>
  <si>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</si>
  <si>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</si>
  <si>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</si>
  <si>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</si>
  <si>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</si>
  <si>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</si>
  <si>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</si>
  <si>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</si>
  <si>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</si>
  <si>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</si>
  <si>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</si>
  <si>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</si>
  <si>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</si>
  <si>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</si>
  <si>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</si>
  <si>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</si>
  <si>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</si>
  <si>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</si>
  <si>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</si>
  <si>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</si>
  <si>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</si>
  <si>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</si>
  <si>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</si>
  <si>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</si>
  <si>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</si>
  <si>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</si>
  <si>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</si>
  <si>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</si>
  <si>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</si>
  <si>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</si>
  <si>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</si>
  <si>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</si>
  <si>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</si>
  <si>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</si>
  <si>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</si>
  <si>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</si>
  <si>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</si>
  <si>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</si>
  <si>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</si>
  <si>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</si>
  <si>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</si>
  <si>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</si>
  <si>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</si>
  <si>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</si>
  <si>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</si>
  <si>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</si>
  <si>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</si>
  <si>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</si>
  <si>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</si>
  <si>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</si>
  <si>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</si>
  <si>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</si>
  <si>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</si>
  <si>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</si>
  <si>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</si>
  <si>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</si>
  <si>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</si>
  <si>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</si>
  <si>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</si>
  <si>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</si>
  <si>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</si>
  <si>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</si>
  <si>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</si>
  <si>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</si>
  <si>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</si>
  <si>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</si>
  <si>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</si>
  <si>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</si>
  <si>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</si>
  <si>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</si>
  <si>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</si>
  <si>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</si>
  <si>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</si>
  <si>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</si>
  <si>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</si>
  <si>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</si>
  <si>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</si>
  <si>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</si>
  <si>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</si>
  <si>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</si>
  <si>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</si>
  <si>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</si>
  <si>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</si>
  <si>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</si>
  <si>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</si>
  <si>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</si>
  <si>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</si>
  <si>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</si>
  <si>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</si>
  <si>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</si>
  <si>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</si>
  <si>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</si>
  <si>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</si>
  <si>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</si>
  <si>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</si>
  <si>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</si>
  <si>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</si>
  <si>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</si>
  <si>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</si>
  <si>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</si>
  <si>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</si>
  <si>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</si>
  <si>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</si>
  <si>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</si>
  <si>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</si>
  <si>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</si>
  <si>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</si>
  <si>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</si>
  <si>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</si>
  <si>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</si>
  <si>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</si>
  <si>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</si>
  <si>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</si>
  <si>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</si>
  <si>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</si>
  <si>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</si>
  <si>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</si>
  <si>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</si>
  <si>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</si>
  <si>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</si>
  <si>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</si>
  <si>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</si>
  <si>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</si>
  <si>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</si>
  <si>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</si>
  <si>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</si>
  <si>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</si>
  <si>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</si>
  <si>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</si>
  <si>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</si>
  <si>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</si>
  <si>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</si>
  <si>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</si>
  <si>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</si>
  <si>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</si>
  <si>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</si>
  <si>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</si>
  <si>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</si>
  <si>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</si>
  <si>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</si>
  <si>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</si>
  <si>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</si>
  <si>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</si>
  <si>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</si>
  <si>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</si>
  <si>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</si>
  <si>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</si>
  <si>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</si>
  <si>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</si>
  <si>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</si>
  <si>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</si>
  <si>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</si>
  <si>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</si>
  <si>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</si>
  <si>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</si>
  <si>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</si>
  <si>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</si>
  <si>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</si>
  <si>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</si>
  <si>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</si>
  <si>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</si>
  <si>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</si>
  <si>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</si>
  <si>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</si>
  <si>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</si>
  <si>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</si>
  <si>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</si>
  <si>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</si>
  <si>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</si>
  <si>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</si>
  <si>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</si>
  <si>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</si>
  <si>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</si>
  <si>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</si>
  <si>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</si>
  <si>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</si>
  <si>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</si>
  <si>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</si>
  <si>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</si>
  <si>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</si>
  <si>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</si>
  <si>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</si>
  <si>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</si>
  <si>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</si>
  <si>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</si>
  <si>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</si>
  <si>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</si>
  <si>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</si>
  <si>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</si>
  <si>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</si>
  <si>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</si>
  <si>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</si>
  <si>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</si>
  <si>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</si>
  <si>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</si>
  <si>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</si>
  <si>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</si>
  <si>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</si>
  <si>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</si>
  <si>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</si>
  <si>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</si>
  <si>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</si>
  <si>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</si>
  <si>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</si>
  <si>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</si>
  <si>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</si>
  <si>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</si>
  <si>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</si>
  <si>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</si>
  <si>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</si>
  <si>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</si>
  <si>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</si>
  <si>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</si>
  <si>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</si>
  <si>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</si>
  <si>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</si>
  <si>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</si>
  <si>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</si>
  <si>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</si>
  <si>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</si>
  <si>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</si>
  <si>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</si>
  <si>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</si>
  <si>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</si>
  <si>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</si>
  <si>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</si>
  <si>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</si>
  <si>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</si>
  <si>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</si>
  <si>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</si>
  <si>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</si>
  <si>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</si>
  <si>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</si>
  <si>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</si>
  <si>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</si>
  <si>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</si>
  <si>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</si>
  <si>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</si>
  <si>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</si>
  <si>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</si>
  <si>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</si>
  <si>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</si>
  <si>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</si>
  <si>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</si>
  <si>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</si>
  <si>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</si>
  <si>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</si>
  <si>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</si>
  <si>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</si>
  <si>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</si>
  <si>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</si>
  <si>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</si>
  <si>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</si>
  <si>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</si>
  <si>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</si>
  <si>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</si>
  <si>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</si>
  <si>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</si>
  <si>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</si>
  <si>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</si>
  <si>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</si>
  <si>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</si>
  <si>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</si>
  <si>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</si>
  <si>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</si>
  <si>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</si>
  <si>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</si>
  <si>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</si>
  <si>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</si>
  <si>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</si>
  <si>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</si>
  <si>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</si>
  <si>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</si>
  <si>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</si>
  <si>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</si>
  <si>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</si>
  <si>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</si>
  <si>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</si>
  <si>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</si>
  <si>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</si>
  <si>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</si>
  <si>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</si>
  <si>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</si>
  <si>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</si>
  <si>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</si>
  <si>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</si>
  <si>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</si>
  <si>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</si>
  <si>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</si>
  <si>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</si>
  <si>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</si>
  <si>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</si>
  <si>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</si>
  <si>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</si>
  <si>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</si>
  <si>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</si>
  <si>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</si>
  <si>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</si>
  <si>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</si>
  <si>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</si>
  <si>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</si>
  <si>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</si>
  <si>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</si>
  <si>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</si>
  <si>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</si>
  <si>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</si>
  <si>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</si>
  <si>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</si>
  <si>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</si>
  <si>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</si>
  <si>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</si>
  <si>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</si>
  <si>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</si>
  <si>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</si>
  <si>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</si>
  <si>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</si>
  <si>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</si>
  <si>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</si>
  <si>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</si>
  <si>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</si>
  <si>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</si>
  <si>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</si>
  <si>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</si>
  <si>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</si>
  <si>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</si>
  <si>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</si>
  <si>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</si>
  <si>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</si>
  <si>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</si>
  <si>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</si>
  <si>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</si>
  <si>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</si>
  <si>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</si>
  <si>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</si>
  <si>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</si>
  <si>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</si>
  <si>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</si>
  <si>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</si>
  <si>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</si>
  <si>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</si>
  <si>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</si>
  <si>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</si>
  <si>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</si>
  <si>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</si>
  <si>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</si>
  <si>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</si>
  <si>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</si>
  <si>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</si>
  <si>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</si>
  <si>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</si>
  <si>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</si>
  <si>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</si>
  <si>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</si>
  <si>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</si>
  <si>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</si>
  <si>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</si>
  <si>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</si>
  <si>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</si>
  <si>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</si>
  <si>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</si>
  <si>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</si>
  <si>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</si>
  <si>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</si>
  <si>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</si>
  <si>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</si>
  <si>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</si>
  <si>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</si>
  <si>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</si>
  <si>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</si>
  <si>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</si>
  <si>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</si>
  <si>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</si>
  <si>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</si>
  <si>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</si>
  <si>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</si>
  <si>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</si>
  <si>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</si>
  <si>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</si>
  <si>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</si>
  <si>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</si>
  <si>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</si>
  <si>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</si>
  <si>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</si>
  <si>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</si>
  <si>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</si>
  <si>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</si>
  <si>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</si>
  <si>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</si>
  <si>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</si>
  <si>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</si>
  <si>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</si>
  <si>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</si>
  <si>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</si>
  <si>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</si>
  <si>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</si>
  <si>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</si>
  <si>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</si>
  <si>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</si>
  <si>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</si>
  <si>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</si>
  <si>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</si>
  <si>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</si>
  <si>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</si>
  <si>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</si>
  <si>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</si>
  <si>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</si>
  <si>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</si>
  <si>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</si>
  <si>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</si>
  <si>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</si>
  <si>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</si>
  <si>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</si>
  <si>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</si>
  <si>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</si>
  <si>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</si>
  <si>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</si>
  <si>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</si>
  <si>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</si>
  <si>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</si>
  <si>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</si>
  <si>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</si>
  <si>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</si>
  <si>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</si>
  <si>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</si>
  <si>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</si>
  <si>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</si>
  <si>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</si>
  <si>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</si>
  <si>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</si>
  <si>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</si>
  <si>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</si>
  <si>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</si>
  <si>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</si>
  <si>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</si>
  <si>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</si>
  <si>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</si>
  <si>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</si>
  <si>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</si>
  <si>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</si>
  <si>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</si>
  <si>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</si>
  <si>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</si>
  <si>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</si>
  <si>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</si>
  <si>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</si>
  <si>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</si>
  <si>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</si>
  <si>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</si>
  <si>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</si>
  <si>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</si>
  <si>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</si>
  <si>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</si>
  <si>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</si>
  <si>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</si>
  <si>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</si>
  <si>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</si>
  <si>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</si>
  <si>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</si>
  <si>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</si>
  <si>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</si>
  <si>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</si>
  <si>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</si>
  <si>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</si>
  <si>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</si>
  <si>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</si>
  <si>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</si>
  <si>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</si>
  <si>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</si>
  <si>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</si>
  <si>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</si>
  <si>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</si>
  <si>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</si>
  <si>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</si>
  <si>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</si>
  <si>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</si>
  <si>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</si>
  <si>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</si>
  <si>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</si>
  <si>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</si>
  <si>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</si>
  <si>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</si>
  <si>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</si>
  <si>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</si>
  <si>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</si>
  <si>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</si>
  <si>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</si>
  <si>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</si>
  <si>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</si>
  <si>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</si>
  <si>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</si>
  <si>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</si>
  <si>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</si>
  <si>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</si>
  <si>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</si>
  <si>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</si>
  <si>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</si>
  <si>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</si>
  <si>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</si>
  <si>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</si>
  <si>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</si>
  <si>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</si>
  <si>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</si>
  <si>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</si>
  <si>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</si>
  <si>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</si>
  <si>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</si>
  <si>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</si>
  <si>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</si>
  <si>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</si>
  <si>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</si>
  <si>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</si>
  <si>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</si>
  <si>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</si>
  <si>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</si>
  <si>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</si>
  <si>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</si>
  <si>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</si>
  <si>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</si>
  <si>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</si>
  <si>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</si>
  <si>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</si>
  <si>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</si>
  <si>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</si>
  <si>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</si>
  <si>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</si>
  <si>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</si>
  <si>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</si>
  <si>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</si>
  <si>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</si>
  <si>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</si>
  <si>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</si>
  <si>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</si>
  <si>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</si>
  <si>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</si>
  <si>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</si>
  <si>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</si>
  <si>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</si>
  <si>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</si>
  <si>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</si>
  <si>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</si>
  <si>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</si>
  <si>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</si>
  <si>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</si>
  <si>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</si>
  <si>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</si>
  <si>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</si>
  <si>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</si>
  <si>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</si>
  <si>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</si>
  <si>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</si>
  <si>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</si>
  <si>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</si>
  <si>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</si>
  <si>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</si>
  <si>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</si>
  <si>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</si>
  <si>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</si>
  <si>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</si>
  <si>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</si>
  <si>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</si>
  <si>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</si>
  <si>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</si>
  <si>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</si>
  <si>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</si>
  <si>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</si>
  <si>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</si>
  <si>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</si>
  <si>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</si>
  <si>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</si>
  <si>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</si>
  <si>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</si>
  <si>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</si>
  <si>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</si>
  <si>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</si>
  <si>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</si>
  <si>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</si>
  <si>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</si>
  <si>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</si>
  <si>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</si>
  <si>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</si>
  <si>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</si>
  <si>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</si>
  <si>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</si>
  <si>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</si>
  <si>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</si>
  <si>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</si>
  <si>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</si>
  <si>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</si>
  <si>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</si>
  <si>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</si>
  <si>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</si>
  <si>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</si>
  <si>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</si>
  <si>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</si>
  <si>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</si>
  <si>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</si>
  <si>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</si>
  <si>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</si>
  <si>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</si>
  <si>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</si>
  <si>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</si>
  <si>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</si>
  <si>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</si>
  <si>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</si>
  <si>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</si>
  <si>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</si>
  <si>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</si>
  <si>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</si>
  <si>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</si>
  <si>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</si>
  <si>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</si>
  <si>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</si>
  <si>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</si>
  <si>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</si>
  <si>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</si>
  <si>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</si>
  <si>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</si>
  <si>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</si>
  <si>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</si>
  <si>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</si>
  <si>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</si>
  <si>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</si>
  <si>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</si>
  <si>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</si>
  <si>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</si>
  <si>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</si>
  <si>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</si>
  <si>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</si>
  <si>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</si>
  <si>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</si>
  <si>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</si>
  <si>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</si>
  <si>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</si>
  <si>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</si>
  <si>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</si>
  <si>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</si>
  <si>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</si>
  <si>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</si>
  <si>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</si>
  <si>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</si>
  <si>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</si>
  <si>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</si>
  <si>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</si>
  <si>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</si>
  <si>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</si>
  <si>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</si>
  <si>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</si>
  <si>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</si>
  <si>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</si>
  <si>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</si>
  <si>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</si>
  <si>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</si>
  <si>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</si>
  <si>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</si>
  <si>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</si>
  <si>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</si>
  <si>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</si>
  <si>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</si>
  <si>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</si>
  <si>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</si>
  <si>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</si>
  <si>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</si>
  <si>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</si>
  <si>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</si>
  <si>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</si>
  <si>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</si>
  <si>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</si>
  <si>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</si>
  <si>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</si>
  <si>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</si>
  <si>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</si>
  <si>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</si>
  <si>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</si>
  <si>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</si>
  <si>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</si>
  <si>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</si>
  <si>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</si>
  <si>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</si>
  <si>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</si>
  <si>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</si>
  <si>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</si>
  <si>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</si>
  <si>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</si>
  <si>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</si>
  <si>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</si>
  <si>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</si>
  <si>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</si>
  <si>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</si>
  <si>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</si>
  <si>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</si>
  <si>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</si>
  <si>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</si>
  <si>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</si>
  <si>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</si>
  <si>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</si>
  <si>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</si>
  <si>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</si>
  <si>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</si>
  <si>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</si>
  <si>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</si>
  <si>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</si>
  <si>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</si>
  <si>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</si>
  <si>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</si>
  <si>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</si>
  <si>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</si>
  <si>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</si>
  <si>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</si>
  <si>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</si>
  <si>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</si>
  <si>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</si>
  <si>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</si>
  <si>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</si>
  <si>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</si>
  <si>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</si>
  <si>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</si>
  <si>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</si>
  <si>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</si>
  <si>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</si>
  <si>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</si>
  <si>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</si>
  <si>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</si>
  <si>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</si>
  <si>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</si>
  <si>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</si>
  <si>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</si>
  <si>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</si>
  <si>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</si>
  <si>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</si>
  <si>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</si>
  <si>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</si>
  <si>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</si>
  <si>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</si>
  <si>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</si>
  <si>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</si>
  <si>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</si>
  <si>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</si>
  <si>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</si>
  <si>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</si>
  <si>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</si>
  <si>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</si>
  <si>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</si>
  <si>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</si>
  <si>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</si>
  <si>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</si>
  <si>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</si>
  <si>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</si>
  <si>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</si>
  <si>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</si>
  <si>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</si>
  <si>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</si>
  <si>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</si>
  <si>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</si>
  <si>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</si>
  <si>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</si>
  <si>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</si>
  <si>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</si>
  <si>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</si>
  <si>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</si>
  <si>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</si>
  <si>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</si>
  <si>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</si>
  <si>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</si>
  <si>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</si>
  <si>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</si>
  <si>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</si>
  <si>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</si>
  <si>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</si>
  <si>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</si>
  <si>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</si>
  <si>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</si>
  <si>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</si>
  <si>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</si>
  <si>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</si>
  <si>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</si>
  <si>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</si>
  <si>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</si>
  <si>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</si>
  <si>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</si>
  <si>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</si>
  <si>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</si>
  <si>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</si>
  <si>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</si>
  <si>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</si>
  <si>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</si>
  <si>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</si>
  <si>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</si>
  <si>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</si>
  <si>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</si>
  <si>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</si>
  <si>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</si>
  <si>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</si>
  <si>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</si>
  <si>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</si>
  <si>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</si>
  <si>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</si>
  <si>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</si>
  <si>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</si>
  <si>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</si>
  <si>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</si>
  <si>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</si>
  <si>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</si>
  <si>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</si>
  <si>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</si>
  <si>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</si>
  <si>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</si>
  <si>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</si>
  <si>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</si>
  <si>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</si>
  <si>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</si>
  <si>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</si>
  <si>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</si>
  <si>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</si>
  <si>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</si>
  <si>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</si>
  <si>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</si>
  <si>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</si>
  <si>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</si>
  <si>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</si>
  <si>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</si>
  <si>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</si>
  <si>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</si>
  <si>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</si>
  <si>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</si>
  <si>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</si>
  <si>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</si>
  <si>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</si>
  <si>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</si>
  <si>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</si>
  <si>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</si>
  <si>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</si>
  <si>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</si>
  <si>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</si>
  <si>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</si>
  <si>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</si>
  <si>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</si>
  <si>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</si>
  <si>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</si>
  <si>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</si>
  <si>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</si>
  <si>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</si>
  <si>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</si>
  <si>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</si>
  <si>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</si>
  <si>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</si>
  <si>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</si>
  <si>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</si>
  <si>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</si>
  <si>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</si>
  <si>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</si>
  <si>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</si>
  <si>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</si>
  <si>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</si>
  <si>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</si>
  <si>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</si>
  <si>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</si>
  <si>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</si>
  <si>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</si>
  <si>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</si>
  <si>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</si>
  <si>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</si>
  <si>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</si>
  <si>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</si>
  <si>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</si>
  <si>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</si>
  <si>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</si>
  <si>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</si>
  <si>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</si>
  <si>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</si>
  <si>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</si>
  <si>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</si>
  <si>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</si>
  <si>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</si>
  <si>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</si>
  <si>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</si>
  <si>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</si>
  <si>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</si>
  <si>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</si>
  <si>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</si>
  <si>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</si>
  <si>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</si>
  <si>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</si>
  <si>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</si>
  <si>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</si>
  <si>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</si>
  <si>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</si>
  <si>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</si>
  <si>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</si>
  <si>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</si>
  <si>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</si>
  <si>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</si>
  <si>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</si>
  <si>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</si>
  <si>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</si>
  <si>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</si>
  <si>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</si>
  <si>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</si>
  <si>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</si>
  <si>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</si>
  <si>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</si>
  <si>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</si>
  <si>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</si>
  <si>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</si>
  <si>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</si>
  <si>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</si>
  <si>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</si>
  <si>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</si>
  <si>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</si>
  <si>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</si>
  <si>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</si>
  <si>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</si>
  <si>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</si>
  <si>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</si>
  <si>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</si>
  <si>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</si>
  <si>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</si>
  <si>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</si>
  <si>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</si>
  <si>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</si>
  <si>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</si>
  <si>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</si>
  <si>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</si>
  <si>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</si>
  <si>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</si>
  <si>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</si>
  <si>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</si>
  <si>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</si>
  <si>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</si>
  <si>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</si>
  <si>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</si>
  <si>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</si>
  <si>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</si>
  <si>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</si>
  <si>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</si>
  <si>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</si>
  <si>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</si>
  <si>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</si>
  <si>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</si>
  <si>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</si>
  <si>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</si>
  <si>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</si>
  <si>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</si>
  <si>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</si>
  <si>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</si>
  <si>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</si>
  <si>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</si>
  <si>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</si>
  <si>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</si>
  <si>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</si>
  <si>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</si>
  <si>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</si>
  <si>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</si>
  <si>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</si>
  <si>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</si>
  <si>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</si>
  <si>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</si>
  <si>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</si>
  <si>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</si>
  <si>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</si>
  <si>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</si>
  <si>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</si>
  <si>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</si>
  <si>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</si>
  <si>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</si>
  <si>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</si>
  <si>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</si>
  <si>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</si>
  <si>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</si>
  <si>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</si>
  <si>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</si>
  <si>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</si>
  <si>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</si>
  <si>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</si>
  <si>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</si>
  <si>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</si>
  <si>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</si>
  <si>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</si>
  <si>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</si>
  <si>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</si>
  <si>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</si>
  <si>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</si>
  <si>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</si>
  <si>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</si>
  <si>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</si>
  <si>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</si>
  <si>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</si>
  <si>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</si>
  <si>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</si>
  <si>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</si>
  <si>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</si>
  <si>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</si>
  <si>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</si>
  <si>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</si>
  <si>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</si>
  <si>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</si>
  <si>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</si>
  <si>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</si>
  <si>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</si>
  <si>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</si>
  <si>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</si>
  <si>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</si>
  <si>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</si>
  <si>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</si>
  <si>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</si>
  <si>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</si>
  <si>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</si>
  <si>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</si>
  <si>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</si>
  <si>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</si>
  <si>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</si>
  <si>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</si>
  <si>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</si>
  <si>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</si>
  <si>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</si>
  <si>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</si>
  <si>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</si>
  <si>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</si>
  <si>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</si>
  <si>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</si>
  <si>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</si>
  <si>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</si>
  <si>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</si>
  <si>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</si>
  <si>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</si>
  <si>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</si>
  <si>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</si>
  <si>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</si>
  <si>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</si>
  <si>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</si>
  <si>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</si>
  <si>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</si>
  <si>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</si>
  <si>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</si>
  <si>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</si>
  <si>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</si>
  <si>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</si>
  <si>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</si>
  <si>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</si>
  <si>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</si>
  <si>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</si>
  <si>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</si>
  <si>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</si>
  <si>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</si>
  <si>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</si>
  <si>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</si>
  <si>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</si>
  <si>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</si>
  <si>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</si>
  <si>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</si>
  <si>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</si>
  <si>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</si>
  <si>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</si>
  <si>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</si>
  <si>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</si>
  <si>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</si>
  <si>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</si>
  <si>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</si>
  <si>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</si>
  <si>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</si>
  <si>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</si>
  <si>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</si>
  <si>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</si>
  <si>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</si>
  <si>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</si>
  <si>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</si>
  <si>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</si>
  <si>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</si>
  <si>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</si>
  <si>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</si>
  <si>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</si>
  <si>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</si>
  <si>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</si>
  <si>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</si>
  <si>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</si>
  <si>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</si>
  <si>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</si>
  <si>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</si>
  <si>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</si>
  <si>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</si>
  <si>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</si>
  <si>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</si>
  <si>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</si>
  <si>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</si>
  <si>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</si>
  <si>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</si>
  <si>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</si>
  <si>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</si>
  <si>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</si>
  <si>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</si>
  <si>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</si>
  <si>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</si>
  <si>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</si>
  <si>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</si>
  <si>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</si>
  <si>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</si>
  <si>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</si>
  <si>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</si>
  <si>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</si>
  <si>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</si>
  <si>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</si>
  <si>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</si>
  <si>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</si>
  <si>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</si>
  <si>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</si>
  <si>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</si>
  <si>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</si>
  <si>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</si>
  <si>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</si>
  <si>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</si>
  <si>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</si>
  <si>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</si>
  <si>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</si>
  <si>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</si>
  <si>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</si>
  <si>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</si>
  <si>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</si>
  <si>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</si>
  <si>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</si>
  <si>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</si>
  <si>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</si>
  <si>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</si>
  <si>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</si>
  <si>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</si>
  <si>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</si>
  <si>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</si>
  <si>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</si>
  <si>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</si>
  <si>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</si>
  <si>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</si>
  <si>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</si>
  <si>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</si>
  <si>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</si>
  <si>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</si>
  <si>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</si>
  <si>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</si>
  <si>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</si>
  <si>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</si>
  <si>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</si>
  <si>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</si>
  <si>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</si>
  <si>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</si>
  <si>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</si>
  <si>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</si>
  <si>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</si>
  <si>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</si>
  <si>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</si>
  <si>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</si>
  <si>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</si>
  <si>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</si>
  <si>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</si>
  <si>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</si>
  <si>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</si>
  <si>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</si>
  <si>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</si>
  <si>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</si>
  <si>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</si>
  <si>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</si>
  <si>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</si>
  <si>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</si>
  <si>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</si>
  <si>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</si>
  <si>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</si>
  <si>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</si>
  <si>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</si>
  <si>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</si>
  <si>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</si>
  <si>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</si>
  <si>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</si>
  <si>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</si>
  <si>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</si>
  <si>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</si>
  <si>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</si>
  <si>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</si>
  <si>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</si>
  <si>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</si>
  <si>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</si>
  <si>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</si>
  <si>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</si>
  <si>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</si>
  <si>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</si>
  <si>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</si>
  <si>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</si>
  <si>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</si>
  <si>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</si>
  <si>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</si>
  <si>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</si>
  <si>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</si>
  <si>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</si>
  <si>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</si>
  <si>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</si>
  <si>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</si>
  <si>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</si>
  <si>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</si>
  <si>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</si>
  <si>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</si>
  <si>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</si>
  <si>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</si>
  <si>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</si>
  <si>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</si>
  <si>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</si>
  <si>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</si>
  <si>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</si>
  <si>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</si>
  <si>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</si>
  <si>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</si>
  <si>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</si>
  <si>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</si>
  <si>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</si>
  <si>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</si>
  <si>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</si>
  <si>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</si>
  <si>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</si>
  <si>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</si>
  <si>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</si>
  <si>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</si>
  <si>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</si>
  <si>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</si>
  <si>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</si>
  <si>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</si>
  <si>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</si>
  <si>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</si>
  <si>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</si>
  <si>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</si>
  <si>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</si>
  <si>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</si>
  <si>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</si>
  <si>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</si>
  <si>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</si>
  <si>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</si>
  <si>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</si>
  <si>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</si>
  <si>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</si>
  <si>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</si>
  <si>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</si>
  <si>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</si>
  <si>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</si>
  <si>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</si>
  <si>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</si>
  <si>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</si>
  <si>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</si>
  <si>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</si>
  <si>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</si>
  <si>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</si>
  <si>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</si>
  <si>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</si>
  <si>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</si>
  <si>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</si>
  <si>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</si>
  <si>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</si>
  <si>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</si>
  <si>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</si>
  <si>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</si>
  <si>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</si>
  <si>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</si>
  <si>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</si>
  <si>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</si>
  <si>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</si>
  <si>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</si>
  <si>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</si>
  <si>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</si>
  <si>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</si>
  <si>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</si>
  <si>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</si>
  <si>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</si>
  <si>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</si>
  <si>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</si>
  <si>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</si>
  <si>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</si>
  <si>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</si>
  <si>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</si>
  <si>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</si>
  <si>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</si>
  <si>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</si>
  <si>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</si>
  <si>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</si>
  <si>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</si>
  <si>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</si>
  <si>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</si>
  <si>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</si>
  <si>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</si>
  <si>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</si>
  <si>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</si>
  <si>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</si>
  <si>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</si>
  <si>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</si>
  <si>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</si>
  <si>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</si>
  <si>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</si>
  <si>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</si>
  <si>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</si>
  <si>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</si>
  <si>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</si>
  <si>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</si>
  <si>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</si>
  <si>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</si>
  <si>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</si>
  <si>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</si>
  <si>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</si>
  <si>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</si>
  <si>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</si>
  <si>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</si>
  <si>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</si>
  <si>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</si>
  <si>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</si>
  <si>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</si>
  <si>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</si>
  <si>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</si>
  <si>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</si>
  <si>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</si>
  <si>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</si>
  <si>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</si>
  <si>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</si>
  <si>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</si>
  <si>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</si>
  <si>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</si>
  <si>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</si>
  <si>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</si>
  <si>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</si>
  <si>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</si>
  <si>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</si>
  <si>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</si>
  <si>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</si>
  <si>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</si>
  <si>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</si>
  <si>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</si>
  <si>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</si>
  <si>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</si>
  <si>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</si>
  <si>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</si>
  <si>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</si>
  <si>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</si>
  <si>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</si>
  <si>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</si>
  <si>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</si>
  <si>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</si>
  <si>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</si>
  <si>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</si>
  <si>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</si>
  <si>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</si>
  <si>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</si>
  <si>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</si>
  <si>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</si>
  <si>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</si>
  <si>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</si>
  <si>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</si>
  <si>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</si>
  <si>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</si>
  <si>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</si>
  <si>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</si>
  <si>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</si>
  <si>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</si>
  <si>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</si>
  <si>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</si>
  <si>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</si>
  <si>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</si>
  <si>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</si>
  <si>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</si>
  <si>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</si>
  <si>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</si>
  <si>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</si>
  <si>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</si>
  <si>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</si>
  <si>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</si>
  <si>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</si>
  <si>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</si>
  <si>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</si>
  <si>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</si>
  <si>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</si>
  <si>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</si>
  <si>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</si>
  <si>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</si>
  <si>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</si>
  <si>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</si>
  <si>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</si>
  <si>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</si>
  <si>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</si>
  <si>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</si>
  <si>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</si>
  <si>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</si>
  <si>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</si>
  <si>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</si>
  <si>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</si>
  <si>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</si>
  <si>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</si>
  <si>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</si>
  <si>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</si>
  <si>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</si>
  <si>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</si>
  <si>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</si>
  <si>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</si>
  <si>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</si>
  <si>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</si>
  <si>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</si>
  <si>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</si>
  <si>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</si>
  <si>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</si>
  <si>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</si>
  <si>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</si>
  <si>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</si>
  <si>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</si>
  <si>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</si>
  <si>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</si>
  <si>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</si>
  <si>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</si>
  <si>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</si>
  <si>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</si>
  <si>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</si>
  <si>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</si>
  <si>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</si>
  <si>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</si>
  <si>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</si>
  <si>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</si>
  <si>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</si>
  <si>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</si>
  <si>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</si>
  <si>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</si>
  <si>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</si>
  <si>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</si>
  <si>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</si>
  <si>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</si>
  <si>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</si>
  <si>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</si>
  <si>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</si>
  <si>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</si>
  <si>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</si>
  <si>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</si>
  <si>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</si>
  <si>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</si>
  <si>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</si>
  <si>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</si>
  <si>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</si>
  <si>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</si>
  <si>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</si>
  <si>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</si>
  <si>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</si>
  <si>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</si>
  <si>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</si>
  <si>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</si>
  <si>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</si>
  <si>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</si>
  <si>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</si>
  <si>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</si>
  <si>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</si>
  <si>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</si>
  <si>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</si>
  <si>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</si>
  <si>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</si>
  <si>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</si>
  <si>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</si>
  <si>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</si>
  <si>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</si>
  <si>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</si>
  <si>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</si>
  <si>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</si>
  <si>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</si>
  <si>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</si>
  <si>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</si>
  <si>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</si>
  <si>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</si>
  <si>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</si>
  <si>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</si>
  <si>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</si>
  <si>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</si>
  <si>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</si>
  <si>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</si>
  <si>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</si>
  <si>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</si>
  <si>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</si>
  <si>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</si>
  <si>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</si>
  <si>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</si>
  <si>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</si>
  <si>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</si>
  <si>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</si>
  <si>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</si>
  <si>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</si>
  <si>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</si>
  <si>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</si>
  <si>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</si>
  <si>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</si>
  <si>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</si>
  <si>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</si>
  <si>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</si>
  <si>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</si>
  <si>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</si>
  <si>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</si>
  <si>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</si>
  <si>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</si>
  <si>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</si>
  <si>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</si>
  <si>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</si>
  <si>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</si>
  <si>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</si>
  <si>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</si>
  <si>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</si>
  <si>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</si>
  <si>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</si>
  <si>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</si>
  <si>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</si>
  <si>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</si>
  <si>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</si>
  <si>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</si>
  <si>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</si>
  <si>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</si>
  <si>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</si>
  <si>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</si>
  <si>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</si>
  <si>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</si>
  <si>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</si>
  <si>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</si>
  <si>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</si>
  <si>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</si>
  <si>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</si>
  <si>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</si>
  <si>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</si>
  <si>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</si>
  <si>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</si>
  <si>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</si>
  <si>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</si>
  <si>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</si>
  <si>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</si>
  <si>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</si>
  <si>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</si>
  <si>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</si>
  <si>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</si>
  <si>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</si>
  <si>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</si>
  <si>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</si>
  <si>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</si>
  <si>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</si>
  <si>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</si>
  <si>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</si>
  <si>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</si>
  <si>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</si>
  <si>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</si>
  <si>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</si>
  <si>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</si>
  <si>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</si>
  <si>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</si>
  <si>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</si>
  <si>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</si>
  <si>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</si>
  <si>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</si>
  <si>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</si>
  <si>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</si>
  <si>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</si>
  <si>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</si>
  <si>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</si>
  <si>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</si>
  <si>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</si>
  <si>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</si>
  <si>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</si>
  <si>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</si>
  <si>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</si>
  <si>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</si>
  <si>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</si>
  <si>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</si>
  <si>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</si>
  <si>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</si>
  <si>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</si>
  <si>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</si>
  <si>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</si>
  <si>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</si>
  <si>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</si>
  <si>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</si>
  <si>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</si>
  <si>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</si>
  <si>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</si>
  <si>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</si>
  <si>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</si>
  <si>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</si>
  <si>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</si>
  <si>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</si>
  <si>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</si>
  <si>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</si>
  <si>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</si>
  <si>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</si>
  <si>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</si>
  <si>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</si>
  <si>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</si>
  <si>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</si>
  <si>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</si>
  <si>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</si>
  <si>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</si>
  <si>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</si>
  <si>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</si>
  <si>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</si>
  <si>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</si>
  <si>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</si>
  <si>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</si>
  <si>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</si>
  <si>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</si>
  <si>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</si>
  <si>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</si>
  <si>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</si>
  <si>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</si>
  <si>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</si>
  <si>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</si>
  <si>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</si>
  <si>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</si>
  <si>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</si>
  <si>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</si>
  <si>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</si>
  <si>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</si>
  <si>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</si>
  <si>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</si>
  <si>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</si>
  <si>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</si>
  <si>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</si>
  <si>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</si>
  <si>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</si>
  <si>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</si>
  <si>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</si>
  <si>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</si>
  <si>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</si>
  <si>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</si>
  <si>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</si>
  <si>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</si>
  <si>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</si>
  <si>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</si>
  <si>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</si>
  <si>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</si>
  <si>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</si>
  <si>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</si>
  <si>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</si>
  <si>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</si>
  <si>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</si>
  <si>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</si>
  <si>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</si>
  <si>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</si>
  <si>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</si>
  <si>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</si>
  <si>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</si>
  <si>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</si>
  <si>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</si>
  <si>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</si>
  <si>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</si>
  <si>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</si>
  <si>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</si>
  <si>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</si>
  <si>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</si>
  <si>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</si>
  <si>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</si>
  <si>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</si>
  <si>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</si>
  <si>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</si>
  <si>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</si>
  <si>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</si>
  <si>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</si>
  <si>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</si>
  <si>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</si>
  <si>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</si>
  <si>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</si>
  <si>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</si>
  <si>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</si>
  <si>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</si>
  <si>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</si>
  <si>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</si>
  <si>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</si>
  <si>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</si>
  <si>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</si>
  <si>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</si>
  <si>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</si>
  <si>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</si>
  <si>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</si>
  <si>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</si>
  <si>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</si>
  <si>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</si>
  <si>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</si>
  <si>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</si>
  <si>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</si>
  <si>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</si>
  <si>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</si>
  <si>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</si>
  <si>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</si>
  <si>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</si>
  <si>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</si>
  <si>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</si>
  <si>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</si>
  <si>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</si>
  <si>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</si>
  <si>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</si>
  <si>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</si>
  <si>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</si>
  <si>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</si>
  <si>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</si>
  <si>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</si>
  <si>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</si>
  <si>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</si>
  <si>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</si>
  <si>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</si>
  <si>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</si>
  <si>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</si>
  <si>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</si>
  <si>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</si>
  <si>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</si>
  <si>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</si>
  <si>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</si>
  <si>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</si>
  <si>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</si>
  <si>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</si>
  <si>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</si>
  <si>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</si>
  <si>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</si>
  <si>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</si>
  <si>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</si>
  <si>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</si>
  <si>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</si>
  <si>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</si>
  <si>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</si>
  <si>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</si>
  <si>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</si>
  <si>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</si>
  <si>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</si>
  <si>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</si>
  <si>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</si>
  <si>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</si>
  <si>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</si>
  <si>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</si>
  <si>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</si>
  <si>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</si>
  <si>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</si>
  <si>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</si>
  <si>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</si>
  <si>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</si>
  <si>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</si>
  <si>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</si>
  <si>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</si>
  <si>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</si>
  <si>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</si>
  <si>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</si>
  <si>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</si>
  <si>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</si>
  <si>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</si>
  <si>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</si>
  <si>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</si>
  <si>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</si>
  <si>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</si>
  <si>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</si>
  <si>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</si>
  <si>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</si>
  <si>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</si>
  <si>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</si>
  <si>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</si>
  <si>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</si>
  <si>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</si>
  <si>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</si>
  <si>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</si>
  <si>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</si>
  <si>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</si>
  <si>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</si>
  <si>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</si>
  <si>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</si>
  <si>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</si>
  <si>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</si>
  <si>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</si>
  <si>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</si>
  <si>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</si>
  <si>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</si>
  <si>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</si>
  <si>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</si>
  <si>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</si>
  <si>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</si>
  <si>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</si>
  <si>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</si>
  <si>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</si>
  <si>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</si>
  <si>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</si>
  <si>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</si>
  <si>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</si>
  <si>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</si>
  <si>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</si>
  <si>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</si>
  <si>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</si>
  <si>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</si>
  <si>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</si>
  <si>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</si>
  <si>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</si>
  <si>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</si>
  <si>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</si>
  <si>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</si>
  <si>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</si>
  <si>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</si>
  <si>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</si>
  <si>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</si>
  <si>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</si>
  <si>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</si>
  <si>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</si>
  <si>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</si>
  <si>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</si>
  <si>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</si>
  <si>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</si>
  <si>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</si>
  <si>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</si>
  <si>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</si>
  <si>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</si>
  <si>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</si>
  <si>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</si>
  <si>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</si>
  <si>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</si>
  <si>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</si>
  <si>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</si>
  <si>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</si>
  <si>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</si>
  <si>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</si>
  <si>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</si>
  <si>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</si>
  <si>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</si>
  <si>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</si>
  <si>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</si>
  <si>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</si>
  <si>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</si>
  <si>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</si>
  <si>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</si>
  <si>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</si>
  <si>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</si>
  <si>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</si>
  <si>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</si>
  <si>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</si>
  <si>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</si>
  <si>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</si>
  <si>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</si>
  <si>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</si>
  <si>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</si>
  <si>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</si>
  <si>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</si>
  <si>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</si>
  <si>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</si>
  <si>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</si>
  <si>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</si>
  <si>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</si>
  <si>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</si>
  <si>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</si>
  <si>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</si>
  <si>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</si>
  <si>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</si>
  <si>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</si>
  <si>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</si>
  <si>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</si>
  <si>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</si>
  <si>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</si>
  <si>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</si>
  <si>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</si>
  <si>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</si>
  <si>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</si>
  <si>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</si>
  <si>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</si>
  <si>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</si>
  <si>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</si>
  <si>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</si>
  <si>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</si>
  <si>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</si>
  <si>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</si>
  <si>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</si>
  <si>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</si>
  <si>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</si>
  <si>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</si>
  <si>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</si>
  <si>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</si>
  <si>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</si>
  <si>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</si>
  <si>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</si>
  <si>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</si>
  <si>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</si>
  <si>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</si>
  <si>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</si>
  <si>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</si>
  <si>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</si>
  <si>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</si>
  <si>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</si>
  <si>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</si>
  <si>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</si>
  <si>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</si>
  <si>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</si>
  <si>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</si>
  <si>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</si>
  <si>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</si>
  <si>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</si>
  <si>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</si>
  <si>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</si>
  <si>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</si>
  <si>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</si>
  <si>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</si>
  <si>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</si>
  <si>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</si>
  <si>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</si>
  <si>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</si>
  <si>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</si>
  <si>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</si>
  <si>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</si>
  <si>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</si>
  <si>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</si>
  <si>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</si>
  <si>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</si>
  <si>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</si>
  <si>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</si>
  <si>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</si>
  <si>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</si>
  <si>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</si>
  <si>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</si>
  <si>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</si>
  <si>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</si>
  <si>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</si>
  <si>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</si>
  <si>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</si>
  <si>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</si>
  <si>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</si>
  <si>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</si>
  <si>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</si>
  <si>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</si>
  <si>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</si>
  <si>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</si>
  <si>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</si>
  <si>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</si>
  <si>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</si>
  <si>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</si>
  <si>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</si>
  <si>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</si>
  <si>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</si>
  <si>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</si>
  <si>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</si>
  <si>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</si>
  <si>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</si>
  <si>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</si>
  <si>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</si>
  <si>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</si>
  <si>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</si>
  <si>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</si>
  <si>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</si>
  <si>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</si>
  <si>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</si>
  <si>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</si>
  <si>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</si>
  <si>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</si>
  <si>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</si>
  <si>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</si>
  <si>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</si>
  <si>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</si>
  <si>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</si>
  <si>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</si>
  <si>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</si>
  <si>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</si>
  <si>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</si>
  <si>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</si>
  <si>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</si>
  <si>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</si>
  <si>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</si>
  <si>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</si>
  <si>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</si>
  <si>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</si>
  <si>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</si>
  <si>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</si>
  <si>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</si>
  <si>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</si>
  <si>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</si>
  <si>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</si>
  <si>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</si>
  <si>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</si>
  <si>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</si>
  <si>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</si>
  <si>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</si>
  <si>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</si>
  <si>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</si>
  <si>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</si>
  <si>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</si>
  <si>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</si>
  <si>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</si>
  <si>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</si>
  <si>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</si>
  <si>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</si>
  <si>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</si>
  <si>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</si>
  <si>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</si>
  <si>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</si>
  <si>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</si>
  <si>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</si>
  <si>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</si>
  <si>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</si>
  <si>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</si>
  <si>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</si>
  <si>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</si>
  <si>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</si>
  <si>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</si>
  <si>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</si>
  <si>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</si>
  <si>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</si>
  <si>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</si>
  <si>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</si>
  <si>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</si>
  <si>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</si>
  <si>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</si>
  <si>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</si>
  <si>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</si>
  <si>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</si>
  <si>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</si>
  <si>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</si>
  <si>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</si>
  <si>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</si>
  <si>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</si>
  <si>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</si>
  <si>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</si>
  <si>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</si>
  <si>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</si>
  <si>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</si>
  <si>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</si>
  <si>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</si>
  <si>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</si>
  <si>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</si>
  <si>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</si>
  <si>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</si>
  <si>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</si>
  <si>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</si>
  <si>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</si>
  <si>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</si>
  <si>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</si>
  <si>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</si>
  <si>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</si>
  <si>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</si>
  <si>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</si>
  <si>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</si>
  <si>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</si>
  <si>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</si>
  <si>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</si>
  <si>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</si>
  <si>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</si>
  <si>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</si>
  <si>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</si>
  <si>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</si>
  <si>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</si>
  <si>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</si>
  <si>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</si>
  <si>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</si>
  <si>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</si>
  <si>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</si>
  <si>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</si>
  <si>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</si>
  <si>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</si>
  <si>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</si>
  <si>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</si>
  <si>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</si>
  <si>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</si>
  <si>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</si>
  <si>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</si>
  <si>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</si>
  <si>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</si>
  <si>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</si>
  <si>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</si>
  <si>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</si>
  <si>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</si>
  <si>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</si>
  <si>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</si>
  <si>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</si>
  <si>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</si>
  <si>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</si>
  <si>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</si>
  <si>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</si>
  <si>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</si>
  <si>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</si>
  <si>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</si>
  <si>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</si>
  <si>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</si>
  <si>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</si>
  <si>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</si>
  <si>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</si>
  <si>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</si>
  <si>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</si>
  <si>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</si>
  <si>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</si>
  <si>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</si>
  <si>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</si>
  <si>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</si>
  <si>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</si>
  <si>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</si>
  <si>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</si>
  <si>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</si>
  <si>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</si>
  <si>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</si>
  <si>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</si>
  <si>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</si>
  <si>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</si>
  <si>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</si>
  <si>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</si>
  <si>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</si>
  <si>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</si>
  <si>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</si>
  <si>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</si>
  <si>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</si>
  <si>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</si>
  <si>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</si>
  <si>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</si>
  <si>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</si>
  <si>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</si>
  <si>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</si>
  <si>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</si>
  <si>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</si>
  <si>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</si>
  <si>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</si>
  <si>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</si>
  <si>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</si>
  <si>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</si>
  <si>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</si>
  <si>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</si>
  <si>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</si>
  <si>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</si>
  <si>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</si>
  <si>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</si>
  <si>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</si>
  <si>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</si>
  <si>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</si>
  <si>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</si>
  <si>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</si>
  <si>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</si>
  <si>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</si>
  <si>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</si>
  <si>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</si>
  <si>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</si>
  <si>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</si>
  <si>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</si>
  <si>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</si>
  <si>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</si>
  <si>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</si>
  <si>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</si>
  <si>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</si>
  <si>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</si>
  <si>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</si>
  <si>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</si>
  <si>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</si>
  <si>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</si>
  <si>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</si>
  <si>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</si>
  <si>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</si>
  <si>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</si>
  <si>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</si>
  <si>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</si>
  <si>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</si>
  <si>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</si>
  <si>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</si>
  <si>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</si>
  <si>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</si>
  <si>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</si>
  <si>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</si>
  <si>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</si>
  <si>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</si>
  <si>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</si>
  <si>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</si>
  <si>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</si>
  <si>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</si>
  <si>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</si>
  <si>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</si>
  <si>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</si>
  <si>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</si>
  <si>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</si>
  <si>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</si>
  <si>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</si>
  <si>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</si>
  <si>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</si>
  <si>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</si>
  <si>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</si>
  <si>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</si>
  <si>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</si>
  <si>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</si>
  <si>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</si>
  <si>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</si>
  <si>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</si>
  <si>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</si>
  <si>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</si>
  <si>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</si>
  <si>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</si>
  <si>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</si>
  <si>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</si>
  <si>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</si>
  <si>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</si>
  <si>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</si>
  <si>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</si>
  <si>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</si>
  <si>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</si>
  <si>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</si>
  <si>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</si>
  <si>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</si>
  <si>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</si>
  <si>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</si>
  <si>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</si>
  <si>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</si>
  <si>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</si>
  <si>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</si>
  <si>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</si>
  <si>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</si>
  <si>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</si>
  <si>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</si>
  <si>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</si>
  <si>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</si>
  <si>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</si>
  <si>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</si>
  <si>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</si>
  <si>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</si>
  <si>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</si>
  <si>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</si>
  <si>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</si>
  <si>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</si>
  <si>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</si>
  <si>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</si>
  <si>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</si>
  <si>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</si>
  <si>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</si>
  <si>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</si>
  <si>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</si>
  <si>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</si>
  <si>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</si>
  <si>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</si>
  <si>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</si>
  <si>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</si>
  <si>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</si>
  <si>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</si>
  <si>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</si>
  <si>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</si>
  <si>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</si>
  <si>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</si>
  <si>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</si>
  <si>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</si>
  <si>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</si>
  <si>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</si>
  <si>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</si>
  <si>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</si>
  <si>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</si>
  <si>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</si>
  <si>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</si>
  <si>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</si>
  <si>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</si>
  <si>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</si>
  <si>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</si>
  <si>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</si>
  <si>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</si>
  <si>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</si>
  <si>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</si>
  <si>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</si>
  <si>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</si>
  <si>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</si>
  <si>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</si>
  <si>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</si>
  <si>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</si>
  <si>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</si>
  <si>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</si>
  <si>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</si>
  <si>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</si>
  <si>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</si>
  <si>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</si>
  <si>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</si>
  <si>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</si>
  <si>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</si>
  <si>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</si>
  <si>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</si>
  <si>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</si>
  <si>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</si>
  <si>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</si>
  <si>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</si>
  <si>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</si>
  <si>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</si>
  <si>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</si>
  <si>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</si>
  <si>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</si>
  <si>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</si>
  <si>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</si>
  <si>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</si>
  <si>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</si>
  <si>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</si>
  <si>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</si>
  <si>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</si>
  <si>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</si>
  <si>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</si>
  <si>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</si>
  <si>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</si>
  <si>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</si>
  <si>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</si>
  <si>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</si>
  <si>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</si>
  <si>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</si>
  <si>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</si>
  <si>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</si>
  <si>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</si>
  <si>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</si>
  <si>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</si>
  <si>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</si>
  <si>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</si>
  <si>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</si>
  <si>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</si>
  <si>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</si>
  <si>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</si>
  <si>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</si>
  <si>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</si>
  <si>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</si>
  <si>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</si>
  <si>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</si>
  <si>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</si>
  <si>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</si>
  <si>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</si>
  <si>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</si>
  <si>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</si>
  <si>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</si>
  <si>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</si>
  <si>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</si>
  <si>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</si>
  <si>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</si>
  <si>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</si>
  <si>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</si>
  <si>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</si>
  <si>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</si>
  <si>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</si>
  <si>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</si>
  <si>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</si>
  <si>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</si>
  <si>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</si>
  <si>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</si>
  <si>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</si>
  <si>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</si>
  <si>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</si>
  <si>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</si>
  <si>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</si>
  <si>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</si>
  <si>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</si>
  <si>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</si>
  <si>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</si>
  <si>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</si>
  <si>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</si>
  <si>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</si>
  <si>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</si>
  <si>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</si>
  <si>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</si>
  <si>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</si>
  <si>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</si>
  <si>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</si>
  <si>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</si>
  <si>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</si>
  <si>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</si>
  <si>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</si>
  <si>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</si>
  <si>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</si>
  <si>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</si>
  <si>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</si>
  <si>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</si>
  <si>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</si>
  <si>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</si>
  <si>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</si>
  <si>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</si>
  <si>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</si>
  <si>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</si>
  <si>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</si>
  <si>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</si>
  <si>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</si>
  <si>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</si>
  <si>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</si>
  <si>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</si>
  <si>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</si>
  <si>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</si>
  <si>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</si>
  <si>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</si>
  <si>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</si>
  <si>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</si>
  <si>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</si>
  <si>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</si>
  <si>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</si>
  <si>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</si>
  <si>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</si>
  <si>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</si>
  <si>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</si>
  <si>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</si>
  <si>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</si>
  <si>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</si>
  <si>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</si>
  <si>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</si>
  <si>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</si>
  <si>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</si>
  <si>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</si>
  <si>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</si>
  <si>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</si>
  <si>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</si>
  <si>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</si>
  <si>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</si>
  <si>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</si>
  <si>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</si>
  <si>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</si>
  <si>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</si>
  <si>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</si>
  <si>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</si>
  <si>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</si>
  <si>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</si>
  <si>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</si>
  <si>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</si>
  <si>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</si>
  <si>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</si>
  <si>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</si>
  <si>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</si>
  <si>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</si>
  <si>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</si>
  <si>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</si>
  <si>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</si>
  <si>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</si>
  <si>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</si>
  <si>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</si>
  <si>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</si>
  <si>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</si>
  <si>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</si>
  <si>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</si>
  <si>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</si>
  <si>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</si>
  <si>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</si>
  <si>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</si>
  <si>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</si>
  <si>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</si>
  <si>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</si>
  <si>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</si>
  <si>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</si>
  <si>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</si>
  <si>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</si>
  <si>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</si>
  <si>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</si>
  <si>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</si>
  <si>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</si>
  <si>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</si>
  <si>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</si>
  <si>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</si>
  <si>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</si>
  <si>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</si>
  <si>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</si>
  <si>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</si>
  <si>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</si>
  <si>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</si>
  <si>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</si>
  <si>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</si>
  <si>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</si>
  <si>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</si>
  <si>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</si>
  <si>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</si>
  <si>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</si>
  <si>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</si>
  <si>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</si>
  <si>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</si>
  <si>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</si>
  <si>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</si>
  <si>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</si>
  <si>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</si>
  <si>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</si>
  <si>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</si>
  <si>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</si>
  <si>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</si>
  <si>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</si>
  <si>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</si>
  <si>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</si>
  <si>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</si>
  <si>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</si>
  <si>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</si>
  <si>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</si>
  <si>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</si>
  <si>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</si>
  <si>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</si>
  <si>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</si>
  <si>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</si>
  <si>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</si>
  <si>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</si>
  <si>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</si>
  <si>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</si>
  <si>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</si>
  <si>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</si>
  <si>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</si>
  <si>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</si>
  <si>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</si>
  <si>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</si>
  <si>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</si>
  <si>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</si>
  <si>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</si>
  <si>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</si>
  <si>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</si>
  <si>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</si>
  <si>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</si>
  <si>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</si>
  <si>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</si>
  <si>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</si>
  <si>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</si>
  <si>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</si>
  <si>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</si>
  <si>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</si>
  <si>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</si>
  <si>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</si>
  <si>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</si>
  <si>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</si>
  <si>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</si>
  <si>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</si>
  <si>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</si>
  <si>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</si>
  <si>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</si>
  <si>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</si>
  <si>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</si>
  <si>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</si>
  <si>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</si>
  <si>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</si>
  <si>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</si>
  <si>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</si>
  <si>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</si>
  <si>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</si>
  <si>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</si>
  <si>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</si>
  <si>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</si>
  <si>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</si>
  <si>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</si>
  <si>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</si>
  <si>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</si>
  <si>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</si>
  <si>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</si>
  <si>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</si>
  <si>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</si>
  <si>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</si>
  <si>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</si>
  <si>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</si>
  <si>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</si>
  <si>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</si>
  <si>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</si>
  <si>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</si>
  <si>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</si>
  <si>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</si>
  <si>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</si>
  <si>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</si>
  <si>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</si>
  <si>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</si>
  <si>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</si>
  <si>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</si>
  <si>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</si>
  <si>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</si>
  <si>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</si>
  <si>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</si>
  <si>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</si>
  <si>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</si>
  <si>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</si>
  <si>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</si>
  <si>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</si>
  <si>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</si>
  <si>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</si>
  <si>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</si>
  <si>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</si>
  <si>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</si>
  <si>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</si>
  <si>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</si>
  <si>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</si>
  <si>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</si>
  <si>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</si>
  <si>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</si>
  <si>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</si>
  <si>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</si>
  <si>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</si>
  <si>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</si>
  <si>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</si>
  <si>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</si>
  <si>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</si>
  <si>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</si>
  <si>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</si>
  <si>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</si>
  <si>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</si>
  <si>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</si>
  <si>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</si>
  <si>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</si>
  <si>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</si>
  <si>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</si>
  <si>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</si>
  <si>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</si>
  <si>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</si>
  <si>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</si>
  <si>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</si>
  <si>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</si>
  <si>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</si>
  <si>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</si>
  <si>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</si>
  <si>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</si>
  <si>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</si>
  <si>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</si>
  <si>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</si>
  <si>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</si>
  <si>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</si>
  <si>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</si>
  <si>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</si>
  <si>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</si>
  <si>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</si>
  <si>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</si>
  <si>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</si>
  <si>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</si>
  <si>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</si>
  <si>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</si>
  <si>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</si>
  <si>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</si>
  <si>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</si>
  <si>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</si>
  <si>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</si>
  <si>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</si>
  <si>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</si>
  <si>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</si>
  <si>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</si>
  <si>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</si>
  <si>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</si>
  <si>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</si>
  <si>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</si>
  <si>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</si>
  <si>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</si>
  <si>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</si>
  <si>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</si>
  <si>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</si>
  <si>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</si>
  <si>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</si>
  <si>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</si>
  <si>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</si>
  <si>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</si>
  <si>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</si>
  <si>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</si>
  <si>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</si>
  <si>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</si>
  <si>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</si>
  <si>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</si>
  <si>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</si>
  <si>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</si>
  <si>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</si>
  <si>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</si>
  <si>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</si>
  <si>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</si>
  <si>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</si>
  <si>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</si>
  <si>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</si>
  <si>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</si>
  <si>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</si>
  <si>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</si>
  <si>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</si>
  <si>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</si>
  <si>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</si>
  <si>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</si>
  <si>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</si>
  <si>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</si>
  <si>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</si>
  <si>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</si>
  <si>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</si>
  <si>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</si>
  <si>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</si>
  <si>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</si>
  <si>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</si>
  <si>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</si>
  <si>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</si>
  <si>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</si>
  <si>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</si>
  <si>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</si>
  <si>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</si>
  <si>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</si>
  <si>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</si>
  <si>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</si>
  <si>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</si>
  <si>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</si>
  <si>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</si>
  <si>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</si>
  <si>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</si>
  <si>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</si>
  <si>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</si>
  <si>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</si>
  <si>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</si>
  <si>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</si>
  <si>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</si>
  <si>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</si>
  <si>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</si>
  <si>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</si>
  <si>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</si>
  <si>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</si>
  <si>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</si>
  <si>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</si>
  <si>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</si>
  <si>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</si>
  <si>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</si>
  <si>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</si>
  <si>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</si>
  <si>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</si>
  <si>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</si>
  <si>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</si>
  <si>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</si>
  <si>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</si>
  <si>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</si>
  <si>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</si>
  <si>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</si>
  <si>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</si>
  <si>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</si>
  <si>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</si>
  <si>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</si>
  <si>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</si>
  <si>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</si>
  <si>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</si>
  <si>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</si>
  <si>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</si>
  <si>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</si>
  <si>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</si>
  <si>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</si>
  <si>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</si>
  <si>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</si>
  <si>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</si>
  <si>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</si>
  <si>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</si>
  <si>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</si>
  <si>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</si>
  <si>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</si>
  <si>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</si>
  <si>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</si>
  <si>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</si>
  <si>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</si>
  <si>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</si>
  <si>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</si>
  <si>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</si>
  <si>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</si>
  <si>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</si>
  <si>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</si>
  <si>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</si>
  <si>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</si>
  <si>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</si>
  <si>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</si>
  <si>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</si>
  <si>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</si>
  <si>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</si>
  <si>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</si>
  <si>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</si>
  <si>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</si>
  <si>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</si>
  <si>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</si>
  <si>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</si>
  <si>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</si>
  <si>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</si>
  <si>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</si>
  <si>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</si>
  <si>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</si>
  <si>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</si>
  <si>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</si>
  <si>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</si>
  <si>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</si>
  <si>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</si>
  <si>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</si>
  <si>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</si>
  <si>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</si>
  <si>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</si>
  <si>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</si>
  <si>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</si>
  <si>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</si>
  <si>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</si>
  <si>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</si>
  <si>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</si>
  <si>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</si>
  <si>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</si>
  <si>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</si>
  <si>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</si>
  <si>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</si>
  <si>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</si>
  <si>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</si>
  <si>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</si>
  <si>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</si>
  <si>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</si>
  <si>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</si>
  <si>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</si>
  <si>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</si>
  <si>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</si>
  <si>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</si>
  <si>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</si>
  <si>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</si>
  <si>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</si>
  <si>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</si>
  <si>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</si>
  <si>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</si>
  <si>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</si>
  <si>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</si>
  <si>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</si>
  <si>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</si>
  <si>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</si>
  <si>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</si>
  <si>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</si>
  <si>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</si>
  <si>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</si>
  <si>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</si>
  <si>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</si>
  <si>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</si>
  <si>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</si>
  <si>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</si>
  <si>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</si>
  <si>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</si>
  <si>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</si>
  <si>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</si>
  <si>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</si>
  <si>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</si>
  <si>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</si>
  <si>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</si>
  <si>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</si>
  <si>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</si>
  <si>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</si>
  <si>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</si>
  <si>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</si>
  <si>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</si>
  <si>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</si>
  <si>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</si>
  <si>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</si>
  <si>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</si>
  <si>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</si>
  <si>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</si>
  <si>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</si>
  <si>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</si>
  <si>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</si>
  <si>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</si>
  <si>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</si>
  <si>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</si>
  <si>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</si>
  <si>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</si>
  <si>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</si>
  <si>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</si>
  <si>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</si>
  <si>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</si>
  <si>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</si>
  <si>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</si>
  <si>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</si>
  <si>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</si>
  <si>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</si>
  <si>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</si>
  <si>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</si>
  <si>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</si>
  <si>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</si>
  <si>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</si>
  <si>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</si>
  <si>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</si>
  <si>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</si>
  <si>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</si>
  <si>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</si>
  <si>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</si>
  <si>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</si>
  <si>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</si>
  <si>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</si>
  <si>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</si>
  <si>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</si>
  <si>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</si>
  <si>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</si>
  <si>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</si>
  <si>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</si>
  <si>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</si>
  <si>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</si>
  <si>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</si>
  <si>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</si>
  <si>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</si>
  <si>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</si>
  <si>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</si>
  <si>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</si>
  <si>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</si>
  <si>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</si>
  <si>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</si>
  <si>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</si>
  <si>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</si>
  <si>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</si>
  <si>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</si>
  <si>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</si>
  <si>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</si>
  <si>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</si>
  <si>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</si>
  <si>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</si>
  <si>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</si>
  <si>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</si>
  <si>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</si>
  <si>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</si>
  <si>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</si>
  <si>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</si>
  <si>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</si>
  <si>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</si>
  <si>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</si>
  <si>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</si>
  <si>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</si>
  <si>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</si>
  <si>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</si>
  <si>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</si>
  <si>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</si>
  <si>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</si>
  <si>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</si>
  <si>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</si>
  <si>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</si>
  <si>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</si>
  <si>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</si>
  <si>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</si>
  <si>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</si>
  <si>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</si>
  <si>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</si>
  <si>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</si>
  <si>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</si>
  <si>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</si>
  <si>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</si>
  <si>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</si>
  <si>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</si>
  <si>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</si>
  <si>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</si>
  <si>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</si>
  <si>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</si>
  <si>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</si>
  <si>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</si>
  <si>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</si>
  <si>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</si>
  <si>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</si>
  <si>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</si>
  <si>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</si>
  <si>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</si>
  <si>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</si>
  <si>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</si>
  <si>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</si>
  <si>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</si>
  <si>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</si>
  <si>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</si>
  <si>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</si>
  <si>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</si>
  <si>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</si>
  <si>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</si>
  <si>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</si>
  <si>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</si>
  <si>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</si>
  <si>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</si>
  <si>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</si>
  <si>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</si>
  <si>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</si>
  <si>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</si>
  <si>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</si>
  <si>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</si>
  <si>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</si>
  <si>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</si>
  <si>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</si>
  <si>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</si>
  <si>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</si>
  <si>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</si>
  <si>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</si>
  <si>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</si>
  <si>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</si>
  <si>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</si>
  <si>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</si>
  <si>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</si>
  <si>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</si>
  <si>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</si>
  <si>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</si>
  <si>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</si>
  <si>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</si>
  <si>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</si>
  <si>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</si>
  <si>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</si>
  <si>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</si>
  <si>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</si>
  <si>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</si>
  <si>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</si>
  <si>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</si>
  <si>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</si>
  <si>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</si>
  <si>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</si>
  <si>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</si>
  <si>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</si>
  <si>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</si>
  <si>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</si>
  <si>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</si>
  <si>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</si>
  <si>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</si>
  <si>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</si>
  <si>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</si>
  <si>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</si>
  <si>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</si>
  <si>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</si>
  <si>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</si>
  <si>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</si>
  <si>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</si>
  <si>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</si>
  <si>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</si>
  <si>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</si>
  <si>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</si>
  <si>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</si>
  <si>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</si>
  <si>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</si>
  <si>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</si>
  <si>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</si>
  <si>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</si>
  <si>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</si>
  <si>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</si>
  <si>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</si>
  <si>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</si>
  <si>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</si>
  <si>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</si>
  <si>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</si>
  <si>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</si>
  <si>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</si>
  <si>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</si>
  <si>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</si>
  <si>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</si>
  <si>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</si>
  <si>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</si>
  <si>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</si>
  <si>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</si>
  <si>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</si>
  <si>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</si>
  <si>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</si>
  <si>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</si>
  <si>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</si>
  <si>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</si>
  <si>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</si>
  <si>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</si>
  <si>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</si>
  <si>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</si>
  <si>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</si>
  <si>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</si>
  <si>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</si>
  <si>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</si>
  <si>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</si>
  <si>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</si>
  <si>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</si>
  <si>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</si>
  <si>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</si>
  <si>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</si>
  <si>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</si>
  <si>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</si>
  <si>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</si>
  <si>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</si>
  <si>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</si>
  <si>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</si>
  <si>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</si>
  <si>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</si>
  <si>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</si>
  <si>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</si>
  <si>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</si>
  <si>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</si>
  <si>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</si>
  <si>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</si>
  <si>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</si>
  <si>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</si>
  <si>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</si>
  <si>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</si>
  <si>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</si>
  <si>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</si>
  <si>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</si>
  <si>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</si>
  <si>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</si>
  <si>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</si>
  <si>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</si>
  <si>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</si>
  <si>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</si>
  <si>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</si>
  <si>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</si>
  <si>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</si>
  <si>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</si>
  <si>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</si>
  <si>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</si>
  <si>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</si>
  <si>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</si>
  <si>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</si>
  <si>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</si>
  <si>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</si>
  <si>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</si>
  <si>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</si>
  <si>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</si>
  <si>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</si>
  <si>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</si>
  <si>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</si>
  <si>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</si>
  <si>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</si>
  <si>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</si>
  <si>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</si>
  <si>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</si>
  <si>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</si>
  <si>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</si>
  <si>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</si>
  <si>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</si>
  <si>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</si>
  <si>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</si>
  <si>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</si>
  <si>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</si>
  <si>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</si>
  <si>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</si>
  <si>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</si>
  <si>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</si>
  <si>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</si>
  <si>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</si>
  <si>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</si>
  <si>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</si>
  <si>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</si>
  <si>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</si>
  <si>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</si>
  <si>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</si>
  <si>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</si>
  <si>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</si>
  <si>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</si>
  <si>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</si>
  <si>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</si>
  <si>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</si>
  <si>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</si>
  <si>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</si>
  <si>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</si>
  <si>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</si>
  <si>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</si>
  <si>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</si>
  <si>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</si>
  <si>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</si>
  <si>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</si>
  <si>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</si>
  <si>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</si>
  <si>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</si>
  <si>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</si>
  <si>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</si>
  <si>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</si>
  <si>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</si>
  <si>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</si>
  <si>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</si>
  <si>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</si>
  <si>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</si>
  <si>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</si>
  <si>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</si>
  <si>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</si>
  <si>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</si>
  <si>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</si>
  <si>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</si>
  <si>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</si>
  <si>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</si>
  <si>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</si>
  <si>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</si>
  <si>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</si>
  <si>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</si>
  <si>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</si>
  <si>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</si>
  <si>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</si>
  <si>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</si>
  <si>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</si>
  <si>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</si>
  <si>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</si>
  <si>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</si>
  <si>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</si>
  <si>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</si>
  <si>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</si>
  <si>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</si>
  <si>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</si>
  <si>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</si>
  <si>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</si>
  <si>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</si>
  <si>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</si>
  <si>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</si>
  <si>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</si>
  <si>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</si>
  <si>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</si>
  <si>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</si>
  <si>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</si>
  <si>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</si>
  <si>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</si>
  <si>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</si>
  <si>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</si>
  <si>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</si>
  <si>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</si>
  <si>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</si>
  <si>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</si>
  <si>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</si>
  <si>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</si>
  <si>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</si>
  <si>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</si>
  <si>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</si>
  <si>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</si>
  <si>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</si>
  <si>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</si>
  <si>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</si>
  <si>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</si>
  <si>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</si>
  <si>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</si>
  <si>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</si>
  <si>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</si>
  <si>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</si>
  <si>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</si>
  <si>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</si>
  <si>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</si>
  <si>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</si>
  <si>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</si>
  <si>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</si>
  <si>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</si>
  <si>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</si>
  <si>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</si>
  <si>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</si>
  <si>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</si>
  <si>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</si>
  <si>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</si>
  <si>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</si>
  <si>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</si>
  <si>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</si>
  <si>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</si>
  <si>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</si>
  <si>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</si>
  <si>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</si>
  <si>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</si>
  <si>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</si>
  <si>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</si>
  <si>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</si>
  <si>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</si>
  <si>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</si>
  <si>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</si>
  <si>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</si>
  <si>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</si>
  <si>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</si>
  <si>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</si>
  <si>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</si>
  <si>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</si>
  <si>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</si>
  <si>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</si>
  <si>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</si>
  <si>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</si>
  <si>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</si>
  <si>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</si>
  <si>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</si>
  <si>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</si>
  <si>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</si>
  <si>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</si>
  <si>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</si>
  <si>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</si>
  <si>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</si>
  <si>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</si>
  <si>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</si>
  <si>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</si>
  <si>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</si>
  <si>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</si>
  <si>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</si>
  <si>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</si>
  <si>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</si>
  <si>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</si>
  <si>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</si>
  <si>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</si>
  <si>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</si>
  <si>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</si>
  <si>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</si>
  <si>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</si>
  <si>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</si>
  <si>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</si>
  <si>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</si>
  <si>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</si>
  <si>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</si>
  <si>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</si>
  <si>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</si>
  <si>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</si>
  <si>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</si>
  <si>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</si>
  <si>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</si>
  <si>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</si>
  <si>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</si>
  <si>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</si>
  <si>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</si>
  <si>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</si>
  <si>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</si>
  <si>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</si>
  <si>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</si>
  <si>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</si>
  <si>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</si>
  <si>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</si>
  <si>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</si>
  <si>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</si>
  <si>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</si>
  <si>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</si>
  <si>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</si>
  <si>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</si>
  <si>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</si>
  <si>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</si>
  <si>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</si>
  <si>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</si>
  <si>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</si>
  <si>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</si>
  <si>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</si>
  <si>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</si>
  <si>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</si>
  <si>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</si>
  <si>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</si>
  <si>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</si>
  <si>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</si>
  <si>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</si>
  <si>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</si>
  <si>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</si>
  <si>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</si>
  <si>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</si>
  <si>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</si>
  <si>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</si>
  <si>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</si>
  <si>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</si>
  <si>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</si>
  <si>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</si>
  <si>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</si>
  <si>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</si>
  <si>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</si>
  <si>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</si>
  <si>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</si>
  <si>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</si>
  <si>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</si>
  <si>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</si>
  <si>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</si>
  <si>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</si>
  <si>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</si>
  <si>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</si>
  <si>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</si>
  <si>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</si>
  <si>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</si>
  <si>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</si>
  <si>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</si>
  <si>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</si>
  <si>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</si>
  <si>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</si>
  <si>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</si>
  <si>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</si>
  <si>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</si>
  <si>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</si>
  <si>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</si>
  <si>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</si>
  <si>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</si>
  <si>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</si>
  <si>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</si>
  <si>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</si>
  <si>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</si>
  <si>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</si>
  <si>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</si>
  <si>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</si>
  <si>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</si>
  <si>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</si>
  <si>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</si>
  <si>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</si>
  <si>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</si>
  <si>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</si>
  <si>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</si>
  <si>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</si>
  <si>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</si>
  <si>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</si>
  <si>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</si>
  <si>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</si>
  <si>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</si>
  <si>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</si>
  <si>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</si>
  <si>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</si>
  <si>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</si>
  <si>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</si>
  <si>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</si>
  <si>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</si>
  <si>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</si>
  <si>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</si>
  <si>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</si>
  <si>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</si>
  <si>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</si>
  <si>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</si>
  <si>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</si>
  <si>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</si>
  <si>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</si>
  <si>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</si>
  <si>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</si>
  <si>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</si>
  <si>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</si>
  <si>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</si>
  <si>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</si>
  <si>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</si>
  <si>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</si>
  <si>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</si>
  <si>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</si>
  <si>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</si>
  <si>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</si>
  <si>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</si>
  <si>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</si>
  <si>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</si>
  <si>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</si>
  <si>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</si>
  <si>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</si>
  <si>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</si>
  <si>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</si>
  <si>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</si>
  <si>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</si>
  <si>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</si>
  <si>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</si>
  <si>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</si>
  <si>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</si>
  <si>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</si>
  <si>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</si>
  <si>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</si>
  <si>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</si>
  <si>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</si>
  <si>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</si>
  <si>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</si>
  <si>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</si>
  <si>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</si>
  <si>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</si>
  <si>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</si>
  <si>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</si>
  <si>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</si>
  <si>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</si>
  <si>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</si>
  <si>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</si>
  <si>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</si>
  <si>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</si>
  <si>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</si>
  <si>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</si>
  <si>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</si>
  <si>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</si>
  <si>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</si>
  <si>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</si>
  <si>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</si>
  <si>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</si>
  <si>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</si>
  <si>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</si>
  <si>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</si>
  <si>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</si>
  <si>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</si>
  <si>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</si>
  <si>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</si>
  <si>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</si>
  <si>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</si>
  <si>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</si>
  <si>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</si>
  <si>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</si>
  <si>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</si>
  <si>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</si>
  <si>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</si>
  <si>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</si>
  <si>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</si>
  <si>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</si>
  <si>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</si>
  <si>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</si>
  <si>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</si>
  <si>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</si>
  <si>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</si>
  <si>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</si>
  <si>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</si>
  <si>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</si>
  <si>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</si>
  <si>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</si>
  <si>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</si>
  <si>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</si>
  <si>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</si>
  <si>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</si>
  <si>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</si>
  <si>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</si>
  <si>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</si>
  <si>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</si>
  <si>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</si>
  <si>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</si>
  <si>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</si>
  <si>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</si>
  <si>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</si>
  <si>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</si>
  <si>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</si>
  <si>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</si>
  <si>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</si>
  <si>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</si>
  <si>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</si>
  <si>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</si>
  <si>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</si>
  <si>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</si>
  <si>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</si>
  <si>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</si>
  <si>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</si>
  <si>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</si>
  <si>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</si>
  <si>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</si>
  <si>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</si>
  <si>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</si>
  <si>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</si>
  <si>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</si>
  <si>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</si>
  <si>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</si>
  <si>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</si>
  <si>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</si>
  <si>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</si>
  <si>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</si>
  <si>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</si>
  <si>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</si>
  <si>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</si>
  <si>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</si>
  <si>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</si>
  <si>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</si>
  <si>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</si>
  <si>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</si>
  <si>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</si>
  <si>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</si>
  <si>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</si>
  <si>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</si>
  <si>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</si>
  <si>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</si>
  <si>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</si>
  <si>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</si>
  <si>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</si>
  <si>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</si>
  <si>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</si>
  <si>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</si>
  <si>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</si>
  <si>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</si>
  <si>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</si>
  <si>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</si>
  <si>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</si>
  <si>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</si>
  <si>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</si>
  <si>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</si>
  <si>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</si>
  <si>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</si>
  <si>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</si>
  <si>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</si>
  <si>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</si>
  <si>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</si>
  <si>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</si>
  <si>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</si>
  <si>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</si>
  <si>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</si>
  <si>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</si>
  <si>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</si>
  <si>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</si>
  <si>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</si>
  <si>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</si>
  <si>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</si>
  <si>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</si>
  <si>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</si>
  <si>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</si>
  <si>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</si>
  <si>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</si>
  <si>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</si>
  <si>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</si>
  <si>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</si>
  <si>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</si>
  <si>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</si>
  <si>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</si>
  <si>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</si>
  <si>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</si>
  <si>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</si>
  <si>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</si>
  <si>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</si>
  <si>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</si>
  <si>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</si>
  <si>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</si>
  <si>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</si>
  <si>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</si>
  <si>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</si>
  <si>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</si>
  <si>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</si>
  <si>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</si>
  <si>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</si>
  <si>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</si>
  <si>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</si>
  <si>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</si>
  <si>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</si>
  <si>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</si>
  <si>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</si>
  <si>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</si>
  <si>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</si>
  <si>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</si>
  <si>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</si>
  <si>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</si>
  <si>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</si>
  <si>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</si>
  <si>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</si>
  <si>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</si>
  <si>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</si>
  <si>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</si>
  <si>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</si>
  <si>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</si>
  <si>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</si>
  <si>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</si>
  <si>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</si>
  <si>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</si>
  <si>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</si>
  <si>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</si>
  <si>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</si>
  <si>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</si>
  <si>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</si>
  <si>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</si>
  <si>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</si>
  <si>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</si>
  <si>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</si>
  <si>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</si>
  <si>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</si>
  <si>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</si>
  <si>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</si>
  <si>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</si>
  <si>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</si>
  <si>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</si>
  <si>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</si>
  <si>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</si>
  <si>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</si>
  <si>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</si>
  <si>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</si>
  <si>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</si>
  <si>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</si>
  <si>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</si>
  <si>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</si>
  <si>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</si>
  <si>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</si>
  <si>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</si>
  <si>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</si>
  <si>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</si>
  <si>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</si>
  <si>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</si>
  <si>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</si>
  <si>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</si>
  <si>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</si>
  <si>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</si>
  <si>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</si>
  <si>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</si>
  <si>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</si>
  <si>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</si>
  <si>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</si>
  <si>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</si>
  <si>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</si>
  <si>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</si>
  <si>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</si>
  <si>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</si>
  <si>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</si>
  <si>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</si>
  <si>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</si>
  <si>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</si>
  <si>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</si>
  <si>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</si>
  <si>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</si>
  <si>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</si>
  <si>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</si>
  <si>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</si>
  <si>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</si>
  <si>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</si>
  <si>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</si>
  <si>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</si>
  <si>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</si>
  <si>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</si>
  <si>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</si>
  <si>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</si>
  <si>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</si>
  <si>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</si>
  <si>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</si>
  <si>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</si>
  <si>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</si>
  <si>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</si>
  <si>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</si>
  <si>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</si>
  <si>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</si>
  <si>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</si>
  <si>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</si>
  <si>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</si>
  <si>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</si>
  <si>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</si>
  <si>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</si>
  <si>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</si>
  <si>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</si>
  <si>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</si>
  <si>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</si>
  <si>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</si>
  <si>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</si>
  <si>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</si>
  <si>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</si>
  <si>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</si>
  <si>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</si>
  <si>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</si>
  <si>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</si>
  <si>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</si>
  <si>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</si>
  <si>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</si>
  <si>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</si>
  <si>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</si>
  <si>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</si>
  <si>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</si>
  <si>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</si>
  <si>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</si>
  <si>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</si>
  <si>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</si>
  <si>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</si>
  <si>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</si>
  <si>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</si>
  <si>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</si>
  <si>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</si>
  <si>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</si>
  <si>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</si>
  <si>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</si>
  <si>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</si>
  <si>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</si>
  <si>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</si>
  <si>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</si>
  <si>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</si>
  <si>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</si>
  <si>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</si>
  <si>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</si>
  <si>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</si>
  <si>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</si>
  <si>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</si>
  <si>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</si>
  <si>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</si>
  <si>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</si>
  <si>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</si>
  <si>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</si>
  <si>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</si>
  <si>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</si>
  <si>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</si>
  <si>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</si>
  <si>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</si>
  <si>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</si>
  <si>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</si>
  <si>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</si>
  <si>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</si>
  <si>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</si>
  <si>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</si>
  <si>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</si>
  <si>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</si>
  <si>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</si>
  <si>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</si>
  <si>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</si>
  <si>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</si>
  <si>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</si>
  <si>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</si>
  <si>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</si>
  <si>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</si>
  <si>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</si>
  <si>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</si>
  <si>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</si>
  <si>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</si>
  <si>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</si>
  <si>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</si>
  <si>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</si>
  <si>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</si>
  <si>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</si>
  <si>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</si>
  <si>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</si>
  <si>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</si>
  <si>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</si>
  <si>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</si>
  <si>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</si>
  <si>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</si>
  <si>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</si>
  <si>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</si>
  <si>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</si>
  <si>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</si>
  <si>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</si>
  <si>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</si>
  <si>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</si>
  <si>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</si>
  <si>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</si>
  <si>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</si>
  <si>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</si>
  <si>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</si>
  <si>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</si>
  <si>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</si>
  <si>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</si>
  <si>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</si>
  <si>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</si>
  <si>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</si>
  <si>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</si>
  <si>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</si>
  <si>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</si>
  <si>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</si>
  <si>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</si>
  <si>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</si>
  <si>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</si>
  <si>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</si>
  <si>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</si>
  <si>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</si>
  <si>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</si>
  <si>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</si>
  <si>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</si>
  <si>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</si>
  <si>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</si>
  <si>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</si>
  <si>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</si>
  <si>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</si>
  <si>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</si>
  <si>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</si>
  <si>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</si>
  <si>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</si>
  <si>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</si>
  <si>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</si>
  <si>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</si>
  <si>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</si>
  <si>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</si>
  <si>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</si>
  <si>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</si>
  <si>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</si>
  <si>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</si>
  <si>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</si>
  <si>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</si>
  <si>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</si>
  <si>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</si>
  <si>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</si>
  <si>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</si>
  <si>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</si>
  <si>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</si>
  <si>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</si>
  <si>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</si>
  <si>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</si>
  <si>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</si>
  <si>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</si>
  <si>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</si>
  <si>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</si>
  <si>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</si>
  <si>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</si>
  <si>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</si>
  <si>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</si>
  <si>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</si>
  <si>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</si>
  <si>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</si>
  <si>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</si>
  <si>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</si>
  <si>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</si>
  <si>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</si>
  <si>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</si>
  <si>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</si>
  <si>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</si>
  <si>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</si>
  <si>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</si>
  <si>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</si>
  <si>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</si>
  <si>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</si>
  <si>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</si>
  <si>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</si>
  <si>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</si>
  <si>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</si>
  <si>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</si>
  <si>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</si>
  <si>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</si>
  <si>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</si>
  <si>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</si>
  <si>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</si>
  <si>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</si>
  <si>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</si>
  <si>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</si>
  <si>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</si>
  <si>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</si>
  <si>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</si>
  <si>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</si>
  <si>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</si>
  <si>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</si>
  <si>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</si>
  <si>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</si>
  <si>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</si>
  <si>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</si>
  <si>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</si>
  <si>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</si>
  <si>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</si>
  <si>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</si>
  <si>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</si>
  <si>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</si>
  <si>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</si>
  <si>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</si>
  <si>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</si>
  <si>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</si>
  <si>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</si>
  <si>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</si>
  <si>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</si>
  <si>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</si>
  <si>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</si>
  <si>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</si>
  <si>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</si>
  <si>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</si>
  <si>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</si>
  <si>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</si>
  <si>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</si>
  <si>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</si>
  <si>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</si>
  <si>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</si>
  <si>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</si>
  <si>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</si>
  <si>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</si>
  <si>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</si>
  <si>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</si>
  <si>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</si>
  <si>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</si>
  <si>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</si>
  <si>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</si>
  <si>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</si>
  <si>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</si>
  <si>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</si>
  <si>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</si>
  <si>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</si>
  <si>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</si>
  <si>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</si>
  <si>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</si>
  <si>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</si>
  <si>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</si>
  <si>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</si>
  <si>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</si>
  <si>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</si>
  <si>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</si>
  <si>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</si>
  <si>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</si>
  <si>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</si>
  <si>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</si>
  <si>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</si>
  <si>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</si>
  <si>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</si>
  <si>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</si>
  <si>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</si>
  <si>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</si>
  <si>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</si>
  <si>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</si>
  <si>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</si>
  <si>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</si>
  <si>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</si>
  <si>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</si>
  <si>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</si>
  <si>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</si>
  <si>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</si>
  <si>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</si>
  <si>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</si>
  <si>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</si>
  <si>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</si>
  <si>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</si>
  <si>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</si>
  <si>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</si>
  <si>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</si>
  <si>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</si>
  <si>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</si>
  <si>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</si>
  <si>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</si>
  <si>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</si>
  <si>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</si>
  <si>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</si>
  <si>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</si>
  <si>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</si>
  <si>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</si>
  <si>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</si>
  <si>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</si>
  <si>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</si>
  <si>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</si>
  <si>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</si>
  <si>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</si>
  <si>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</si>
  <si>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</si>
  <si>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</si>
  <si>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</si>
  <si>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</si>
  <si>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</si>
  <si>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</si>
  <si>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</si>
  <si>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</si>
  <si>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</si>
  <si>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</si>
  <si>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</si>
  <si>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</si>
  <si>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</si>
  <si>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</si>
  <si>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</si>
  <si>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</si>
  <si>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</si>
  <si>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</si>
  <si>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</si>
  <si>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</si>
  <si>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</si>
  <si>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</si>
  <si>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</si>
  <si>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</si>
  <si>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</si>
  <si>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</si>
  <si>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</si>
  <si>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</si>
  <si>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</si>
  <si>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</si>
  <si>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</si>
  <si>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</si>
  <si>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</si>
  <si>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</si>
  <si>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</si>
  <si>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</si>
  <si>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</si>
  <si>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</si>
  <si>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</si>
  <si>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</si>
  <si>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</si>
  <si>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</si>
  <si>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</si>
  <si>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</si>
  <si>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</si>
  <si>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</si>
  <si>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</si>
  <si>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</si>
  <si>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</si>
  <si>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</si>
  <si>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</si>
  <si>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</si>
  <si>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</si>
  <si>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</si>
  <si>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</si>
  <si>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</si>
  <si>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</si>
  <si>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</si>
  <si>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</si>
  <si>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</si>
  <si>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</si>
  <si>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</si>
  <si>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</si>
  <si>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</si>
  <si>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</si>
  <si>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</si>
  <si>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</si>
  <si>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</si>
  <si>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</si>
  <si>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</si>
  <si>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</si>
  <si>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</si>
  <si>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</si>
  <si>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</si>
  <si>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</si>
  <si>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</si>
  <si>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</si>
  <si>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</si>
  <si>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</si>
  <si>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</si>
  <si>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</si>
  <si>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</si>
  <si>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</si>
  <si>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</si>
  <si>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</si>
  <si>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</si>
  <si>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</si>
  <si>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</si>
  <si>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</si>
  <si>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</si>
  <si>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</si>
  <si>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</si>
  <si>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</si>
  <si>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</si>
  <si>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</si>
  <si>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</si>
  <si>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</si>
  <si>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</si>
  <si>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</si>
  <si>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</si>
  <si>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</si>
  <si>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</si>
  <si>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</si>
  <si>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</si>
  <si>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</si>
  <si>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</si>
  <si>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</si>
  <si>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</si>
  <si>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</si>
  <si>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</si>
  <si>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</si>
  <si>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</si>
  <si>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</si>
  <si>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</si>
  <si>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</si>
  <si>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</si>
  <si>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</si>
  <si>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</si>
  <si>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</si>
  <si>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</si>
  <si>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</si>
  <si>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</si>
  <si>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</si>
  <si>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</si>
  <si>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</si>
  <si>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</si>
  <si>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</si>
  <si>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</si>
  <si>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</si>
  <si>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</si>
  <si>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</si>
  <si>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</si>
  <si>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</si>
  <si>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</si>
  <si>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</si>
  <si>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</si>
  <si>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</si>
  <si>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</si>
  <si>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</si>
  <si>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</si>
  <si>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</si>
  <si>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</si>
  <si>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</si>
  <si>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</si>
  <si>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</si>
  <si>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</si>
  <si>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</si>
  <si>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</si>
  <si>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</si>
  <si>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</si>
  <si>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</si>
  <si>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</si>
  <si>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</si>
  <si>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</si>
  <si>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</si>
  <si>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</si>
  <si>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</si>
  <si>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</si>
  <si>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</si>
  <si>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</si>
  <si>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</si>
  <si>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</si>
  <si>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</si>
  <si>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</si>
  <si>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</si>
  <si>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</si>
  <si>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</si>
  <si>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</si>
  <si>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</si>
  <si>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</si>
  <si>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</si>
  <si>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</si>
  <si>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</si>
  <si>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</si>
  <si>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</si>
  <si>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</si>
  <si>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</si>
  <si>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</si>
  <si>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</si>
  <si>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</si>
  <si>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</si>
  <si>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</si>
  <si>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</si>
  <si>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</si>
  <si>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</si>
  <si>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</si>
  <si>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</si>
  <si>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</si>
  <si>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</si>
  <si>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</si>
  <si>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</si>
  <si>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</si>
  <si>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</si>
  <si>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</si>
  <si>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</si>
  <si>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</si>
  <si>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</si>
  <si>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</si>
  <si>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</si>
  <si>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</si>
  <si>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</si>
  <si>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</si>
  <si>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</si>
  <si>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</si>
  <si>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</si>
  <si>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</si>
  <si>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</si>
  <si>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</si>
  <si>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</si>
  <si>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</si>
  <si>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</si>
  <si>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</si>
  <si>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</si>
  <si>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</si>
  <si>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</si>
  <si>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</si>
  <si>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</si>
  <si>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</si>
  <si>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</si>
  <si>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</si>
  <si>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</si>
  <si>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</si>
  <si>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</si>
  <si>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</si>
  <si>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</si>
  <si>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</si>
  <si>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</si>
  <si>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</si>
  <si>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</si>
  <si>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</si>
  <si>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</si>
  <si>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</si>
  <si>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</si>
  <si>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</si>
  <si>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</si>
  <si>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</si>
  <si>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</si>
  <si>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</si>
  <si>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</si>
  <si>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</si>
  <si>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</si>
  <si>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</si>
  <si>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</si>
  <si>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</si>
  <si>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</si>
  <si>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</si>
  <si>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</si>
  <si>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</si>
  <si>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</si>
  <si>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</si>
  <si>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</si>
  <si>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</si>
  <si>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</si>
  <si>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</si>
  <si>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</si>
  <si>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</si>
  <si>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</si>
  <si>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</si>
  <si>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</si>
  <si>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</si>
  <si>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</si>
  <si>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</si>
  <si>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</si>
  <si>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</si>
  <si>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</si>
  <si>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</si>
  <si>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</si>
  <si>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</si>
  <si>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</si>
  <si>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</si>
  <si>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</si>
  <si>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</si>
  <si>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</si>
  <si>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</si>
  <si>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</si>
  <si>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</si>
  <si>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</si>
  <si>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</si>
  <si>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</si>
  <si>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</si>
  <si>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</si>
  <si>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</si>
  <si>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</si>
  <si>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</si>
  <si>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</si>
  <si>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</si>
  <si>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</si>
  <si>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</si>
  <si>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</si>
  <si>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</si>
  <si>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</si>
  <si>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</si>
  <si>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</si>
  <si>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</si>
  <si>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</si>
  <si>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</si>
  <si>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</si>
  <si>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</si>
  <si>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</si>
  <si>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</si>
  <si>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</si>
  <si>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</si>
  <si>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</si>
  <si>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</si>
  <si>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</si>
  <si>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</si>
  <si>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</si>
  <si>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</si>
  <si>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</si>
  <si>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</si>
  <si>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</si>
  <si>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</si>
  <si>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</si>
  <si>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</si>
  <si>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</si>
  <si>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</si>
  <si>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</si>
  <si>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</si>
  <si>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</si>
  <si>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</si>
  <si>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</si>
  <si>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</si>
  <si>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</si>
  <si>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</si>
  <si>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</si>
  <si>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</si>
  <si>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</si>
  <si>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</si>
  <si>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</si>
  <si>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</si>
  <si>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</si>
  <si>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</si>
  <si>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</si>
  <si>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</si>
  <si>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</si>
  <si>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</si>
  <si>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</si>
  <si>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</si>
  <si>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</si>
  <si>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</si>
  <si>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</si>
  <si>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</si>
  <si>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</si>
  <si>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</si>
  <si>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</si>
  <si>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</si>
  <si>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</si>
  <si>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</si>
  <si>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</si>
  <si>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</si>
  <si>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</si>
  <si>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</si>
  <si>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</si>
  <si>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</si>
  <si>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</si>
  <si>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</si>
  <si>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</si>
  <si>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</si>
  <si>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</si>
  <si>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</si>
  <si>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</si>
  <si>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</si>
  <si>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</si>
  <si>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</si>
  <si>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</si>
  <si>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</si>
  <si>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</si>
  <si>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</si>
  <si>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</si>
  <si>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</si>
  <si>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</si>
  <si>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</si>
  <si>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</si>
  <si>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</si>
  <si>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</si>
  <si>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</si>
  <si>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</si>
  <si>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</si>
  <si>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</si>
  <si>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</si>
  <si>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</si>
  <si>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</si>
  <si>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</si>
  <si>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</si>
  <si>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</si>
  <si>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</si>
  <si>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</si>
  <si>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</si>
  <si>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</si>
  <si>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</si>
  <si>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</si>
  <si>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</si>
  <si>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</si>
  <si>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</si>
  <si>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</si>
  <si>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</si>
  <si>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</si>
  <si>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</si>
  <si>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</si>
  <si>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</si>
  <si>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</si>
  <si>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</si>
  <si>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</si>
  <si>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</si>
  <si>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</si>
  <si>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</si>
  <si>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</si>
  <si>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</si>
  <si>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</si>
  <si>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</si>
  <si>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</si>
  <si>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</si>
  <si>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</si>
  <si>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</si>
  <si>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</si>
  <si>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</si>
  <si>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</si>
  <si>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</si>
  <si>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</si>
  <si>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</si>
  <si>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</si>
  <si>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</si>
  <si>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</si>
  <si>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</si>
  <si>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</si>
  <si>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</si>
  <si>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</si>
  <si>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</si>
  <si>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</si>
  <si>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</si>
  <si>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</si>
  <si>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</si>
  <si>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</si>
  <si>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</si>
  <si>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</si>
  <si>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</si>
  <si>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</si>
  <si>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</si>
  <si>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</si>
  <si>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</si>
  <si>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</si>
  <si>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</si>
  <si>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</si>
  <si>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</si>
  <si>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</si>
  <si>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</si>
  <si>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</si>
  <si>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</si>
  <si>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</si>
  <si>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</si>
  <si>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</si>
  <si>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</si>
  <si>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</si>
  <si>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</si>
  <si>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</si>
  <si>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</si>
  <si>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</si>
  <si>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</si>
  <si>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</si>
  <si>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</si>
  <si>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</si>
  <si>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</si>
  <si>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</si>
  <si>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</si>
  <si>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</si>
  <si>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</si>
  <si>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</si>
  <si>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</si>
  <si>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</si>
  <si>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</si>
  <si>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</si>
  <si>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</si>
  <si>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</si>
  <si>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</si>
  <si>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</si>
  <si>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</si>
  <si>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</si>
  <si>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</si>
  <si>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</si>
  <si>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</si>
  <si>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</si>
  <si>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</si>
  <si>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</si>
  <si>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</si>
  <si>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</si>
  <si>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</si>
  <si>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</si>
  <si>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</si>
  <si>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</si>
  <si>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</si>
  <si>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</si>
  <si>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</si>
  <si>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</si>
  <si>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</si>
  <si>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</si>
  <si>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</si>
  <si>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</si>
  <si>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</si>
  <si>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</si>
  <si>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</si>
  <si>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</si>
  <si>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</si>
  <si>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</si>
  <si>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</si>
  <si>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</si>
  <si>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</si>
  <si>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</si>
  <si>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</si>
  <si>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</si>
  <si>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</si>
  <si>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</si>
  <si>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</si>
  <si>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</si>
  <si>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</si>
  <si>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</si>
  <si>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</si>
  <si>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</si>
  <si>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</si>
  <si>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</si>
  <si>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</si>
  <si>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</si>
  <si>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</si>
  <si>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</si>
  <si>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</si>
  <si>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</si>
  <si>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</si>
  <si>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</si>
  <si>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</si>
  <si>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</si>
  <si>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</si>
  <si>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</si>
  <si>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</si>
  <si>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</si>
  <si>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</si>
  <si>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</si>
  <si>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</si>
  <si>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</si>
  <si>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</si>
  <si>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</si>
  <si>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</si>
  <si>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</si>
  <si>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</si>
  <si>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</si>
  <si>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</si>
  <si>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</si>
  <si>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</si>
  <si>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</si>
  <si>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</si>
  <si>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</si>
  <si>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</si>
  <si>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</si>
  <si>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</si>
  <si>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</si>
  <si>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</si>
  <si>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</si>
  <si>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</si>
  <si>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</si>
  <si>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</si>
  <si>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</si>
  <si>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</si>
  <si>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</si>
  <si>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</si>
  <si>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</si>
  <si>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</si>
  <si>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</si>
  <si>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</si>
  <si>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</si>
  <si>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</si>
  <si>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</si>
  <si>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</si>
  <si>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</si>
  <si>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</si>
  <si>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</si>
  <si>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</si>
  <si>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</si>
  <si>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</si>
  <si>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</si>
  <si>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</si>
  <si>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</si>
  <si>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</si>
  <si>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</si>
  <si>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</si>
  <si>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</si>
  <si>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</si>
  <si>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</si>
  <si>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</si>
  <si>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</si>
  <si>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</si>
  <si>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</si>
  <si>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</si>
  <si>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</si>
  <si>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</si>
  <si>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</si>
  <si>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</si>
  <si>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</si>
  <si>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</si>
  <si>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</si>
  <si>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</si>
  <si>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</si>
  <si>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</si>
  <si>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</si>
  <si>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</si>
  <si>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</si>
  <si>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</si>
  <si>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</si>
  <si>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</si>
  <si>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</si>
  <si>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</si>
  <si>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</si>
  <si>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</si>
  <si>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</si>
  <si>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</si>
  <si>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</si>
  <si>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</si>
  <si>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</si>
  <si>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</si>
  <si>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</si>
  <si>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</si>
  <si>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</si>
  <si>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</si>
  <si>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</si>
  <si>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</si>
  <si>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</si>
  <si>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</si>
  <si>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</si>
  <si>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</si>
  <si>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</si>
  <si>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</si>
  <si>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</si>
  <si>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</si>
  <si>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</si>
  <si>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</si>
  <si>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</si>
  <si>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</si>
  <si>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</si>
  <si>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</si>
  <si>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</si>
  <si>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</si>
  <si>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</si>
  <si>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</si>
  <si>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</si>
  <si>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</si>
  <si>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</si>
  <si>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</si>
  <si>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</si>
  <si>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</si>
  <si>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</si>
  <si>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</si>
  <si>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</si>
  <si>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</si>
  <si>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</si>
  <si>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</si>
  <si>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</si>
  <si>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</si>
  <si>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</si>
  <si>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</si>
  <si>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</si>
  <si>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</si>
  <si>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</si>
  <si>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</si>
  <si>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</si>
  <si>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</si>
  <si>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</si>
  <si>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</si>
  <si>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</si>
  <si>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</si>
  <si>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</si>
  <si>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</si>
  <si>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</si>
  <si>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</si>
  <si>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</si>
  <si>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</si>
  <si>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</si>
  <si>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</si>
  <si>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</si>
  <si>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</si>
  <si>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</si>
  <si>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</si>
  <si>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</si>
  <si>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</si>
  <si>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</si>
  <si>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</si>
  <si>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</si>
  <si>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</si>
  <si>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</si>
  <si>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</si>
  <si>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</si>
  <si>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</si>
  <si>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</si>
  <si>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</si>
  <si>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</si>
  <si>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</si>
  <si>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</si>
  <si>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</si>
  <si>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</si>
  <si>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</si>
  <si>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</si>
  <si>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</si>
  <si>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</si>
  <si>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</si>
  <si>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</si>
  <si>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</si>
  <si>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</si>
  <si>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</si>
  <si>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</si>
  <si>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</si>
  <si>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</si>
  <si>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</si>
  <si>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</si>
  <si>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</si>
  <si>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</si>
  <si>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</si>
  <si>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</si>
  <si>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</si>
  <si>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</si>
  <si>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</si>
  <si>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</si>
  <si>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</si>
  <si>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</si>
  <si>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</si>
  <si>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</si>
  <si>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</si>
  <si>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</si>
  <si>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</si>
  <si>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</si>
  <si>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</si>
  <si>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</si>
  <si>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</si>
  <si>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</si>
  <si>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</si>
  <si>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</si>
  <si>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</si>
  <si>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</si>
  <si>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</si>
  <si>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</si>
  <si>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</si>
  <si>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</si>
  <si>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</si>
  <si>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</si>
  <si>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</si>
  <si>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</si>
  <si>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</si>
  <si>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</si>
  <si>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</si>
  <si>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</si>
  <si>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</si>
  <si>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</si>
  <si>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</si>
  <si>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</si>
  <si>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</si>
  <si>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</si>
  <si>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</si>
  <si>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</si>
  <si>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</si>
  <si>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</si>
  <si>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</si>
  <si>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</si>
  <si>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</si>
  <si>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</si>
  <si>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</si>
  <si>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</si>
  <si>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</si>
  <si>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</si>
  <si>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</si>
  <si>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</si>
  <si>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</si>
  <si>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</si>
  <si>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</si>
  <si>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</si>
  <si>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</si>
  <si>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</si>
  <si>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</si>
  <si>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</si>
  <si>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</si>
  <si>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</si>
  <si>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</si>
  <si>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</si>
  <si>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</si>
  <si>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</si>
  <si>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</si>
  <si>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</si>
  <si>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</si>
  <si>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</si>
  <si>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</si>
  <si>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</si>
  <si>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</si>
  <si>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</si>
  <si>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</si>
  <si>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</si>
  <si>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</si>
  <si>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</si>
  <si>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</si>
  <si>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</si>
  <si>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</si>
  <si>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</si>
  <si>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</si>
  <si>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</si>
  <si>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</si>
  <si>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</si>
  <si>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</si>
  <si>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</si>
  <si>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</si>
  <si>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</si>
  <si>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</si>
  <si>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</si>
  <si>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</si>
  <si>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</si>
  <si>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</si>
  <si>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</si>
  <si>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</si>
  <si>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</si>
  <si>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</si>
  <si>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</si>
  <si>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</si>
  <si>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</si>
  <si>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</si>
  <si>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</si>
  <si>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</si>
  <si>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</si>
  <si>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</si>
  <si>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</si>
  <si>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</si>
  <si>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</si>
  <si>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</si>
  <si>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</si>
  <si>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</si>
  <si>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</si>
  <si>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</si>
  <si>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</si>
  <si>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</si>
  <si>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</si>
  <si>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</si>
  <si>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</si>
  <si>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</si>
  <si>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</si>
  <si>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</si>
  <si>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</si>
  <si>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</si>
  <si>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</si>
  <si>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</si>
  <si>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</si>
  <si>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</si>
  <si>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</si>
  <si>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</si>
  <si>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</si>
  <si>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</si>
  <si>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</si>
  <si>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</si>
  <si>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</si>
  <si>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</si>
  <si>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</si>
  <si>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</si>
  <si>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</si>
  <si>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</si>
  <si>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</si>
  <si>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</si>
  <si>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</si>
  <si>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</si>
  <si>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</si>
  <si>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</si>
  <si>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</si>
  <si>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</si>
  <si>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</si>
  <si>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</si>
  <si>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</si>
  <si>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</si>
  <si>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</si>
  <si>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</si>
  <si>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</si>
  <si>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</si>
  <si>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</si>
  <si>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</si>
  <si>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</si>
  <si>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</si>
  <si>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</si>
  <si>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</si>
  <si>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</si>
  <si>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</si>
  <si>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</si>
  <si>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</si>
  <si>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</si>
  <si>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</si>
  <si>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</si>
  <si>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</si>
  <si>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</si>
  <si>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</si>
  <si>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</si>
  <si>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</si>
  <si>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</si>
  <si>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</si>
  <si>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</si>
  <si>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</si>
  <si>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</si>
  <si>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</si>
  <si>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</si>
  <si>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</si>
  <si>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</si>
  <si>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</si>
  <si>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</si>
  <si>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</si>
  <si>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</si>
  <si>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</si>
  <si>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</si>
  <si>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</si>
  <si>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</si>
  <si>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</si>
  <si>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</si>
  <si>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</si>
  <si>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</si>
  <si>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</si>
  <si>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</si>
  <si>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</si>
  <si>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</si>
  <si>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</si>
  <si>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</si>
  <si>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</si>
  <si>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</si>
  <si>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</si>
  <si>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</si>
  <si>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</si>
  <si>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</si>
  <si>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</si>
  <si>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</si>
  <si>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</si>
  <si>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</si>
  <si>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</si>
  <si>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</si>
  <si>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</si>
  <si>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</si>
  <si>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</si>
  <si>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</si>
  <si>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</si>
  <si>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</si>
  <si>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</si>
  <si>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</si>
  <si>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</si>
  <si>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</si>
  <si>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</si>
  <si>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</si>
  <si>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</si>
  <si>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</si>
  <si>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</si>
  <si>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</si>
  <si>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</si>
  <si>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</si>
  <si>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</si>
  <si>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</si>
  <si>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</si>
  <si>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</si>
  <si>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</si>
  <si>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</si>
  <si>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</si>
  <si>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</si>
  <si>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</si>
  <si>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</si>
  <si>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</si>
  <si>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</si>
  <si>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</si>
  <si>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</si>
  <si>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</si>
  <si>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</si>
  <si>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</si>
  <si>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</si>
  <si>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</si>
  <si>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</si>
  <si>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</si>
  <si>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</si>
  <si>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</si>
  <si>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</si>
  <si>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</si>
  <si>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</si>
  <si>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</si>
  <si>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</si>
  <si>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</si>
  <si>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</si>
  <si>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</si>
  <si>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</si>
  <si>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</si>
  <si>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</si>
  <si>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</si>
  <si>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</si>
  <si>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</si>
  <si>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</si>
  <si>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</si>
  <si>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</si>
  <si>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</si>
  <si>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</si>
  <si>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</si>
  <si>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</si>
  <si>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</si>
  <si>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</si>
  <si>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</si>
  <si>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</si>
  <si>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</si>
  <si>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</si>
  <si>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</si>
  <si>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</si>
  <si>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</si>
  <si>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</si>
  <si>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</si>
  <si>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</si>
  <si>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</si>
  <si>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</si>
  <si>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</si>
  <si>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</si>
  <si>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</si>
  <si>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</si>
  <si>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</si>
  <si>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</si>
  <si>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</si>
  <si>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</si>
  <si>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</si>
  <si>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</si>
  <si>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</si>
  <si>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</si>
  <si>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</si>
  <si>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</si>
  <si>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</si>
  <si>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</si>
  <si>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</si>
  <si>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</si>
  <si>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</si>
  <si>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</si>
  <si>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</si>
  <si>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</si>
  <si>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</si>
  <si>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</si>
  <si>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</si>
  <si>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</si>
  <si>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</si>
  <si>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</si>
  <si>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</si>
  <si>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</si>
  <si>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</si>
  <si>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</si>
  <si>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</si>
  <si>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</si>
  <si>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</si>
  <si>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</si>
  <si>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</si>
  <si>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</si>
  <si>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</si>
  <si>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</si>
  <si>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</si>
  <si>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</si>
  <si>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</si>
  <si>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</si>
  <si>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</si>
  <si>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</si>
  <si>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</si>
  <si>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</si>
  <si>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</si>
  <si>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</si>
  <si>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</si>
  <si>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</si>
  <si>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</si>
  <si>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</si>
  <si>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</si>
  <si>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</si>
  <si>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</si>
  <si>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</si>
  <si>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</si>
  <si>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</si>
  <si>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</si>
  <si>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</si>
  <si>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</si>
  <si>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</si>
  <si>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</si>
  <si>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</si>
  <si>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</si>
  <si>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</si>
  <si>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</si>
  <si>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</si>
  <si>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</si>
  <si>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</si>
  <si>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</si>
  <si>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</si>
  <si>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</si>
  <si>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</si>
  <si>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</si>
  <si>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</si>
  <si>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</si>
  <si>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</si>
  <si>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</si>
  <si>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</si>
  <si>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</si>
  <si>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</si>
  <si>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</si>
  <si>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</si>
  <si>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</si>
  <si>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</si>
  <si>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</si>
  <si>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</si>
  <si>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</si>
  <si>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</si>
  <si>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</si>
  <si>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</si>
  <si>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</si>
  <si>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</si>
  <si>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</si>
  <si>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</si>
  <si>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</si>
  <si>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</si>
  <si>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</si>
  <si>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</si>
  <si>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</si>
  <si>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</si>
  <si>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</si>
  <si>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</si>
  <si>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</si>
  <si>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</si>
  <si>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</si>
  <si>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</si>
  <si>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</si>
  <si>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</si>
  <si>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</si>
  <si>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</si>
  <si>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</si>
  <si>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</si>
  <si>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</si>
  <si>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</si>
  <si>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</si>
  <si>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</si>
  <si>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</si>
  <si>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</si>
  <si>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</si>
  <si>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</si>
  <si>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</si>
  <si>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</si>
  <si>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</si>
  <si>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</si>
  <si>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</si>
  <si>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</si>
  <si>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</si>
  <si>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</si>
  <si>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</si>
  <si>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</si>
  <si>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</si>
  <si>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</si>
  <si>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</si>
  <si>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</si>
  <si>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</si>
  <si>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</si>
  <si>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</si>
  <si>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</si>
  <si>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</si>
  <si>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</si>
  <si>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</si>
  <si>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</si>
  <si>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</si>
  <si>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</si>
  <si>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</si>
  <si>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</si>
  <si>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</si>
  <si>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</si>
  <si>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</si>
  <si>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</si>
  <si>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</si>
  <si>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</si>
  <si>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</si>
  <si>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</si>
  <si>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</si>
  <si>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</si>
  <si>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</si>
  <si>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</si>
  <si>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</si>
  <si>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</si>
  <si>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</si>
  <si>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</si>
  <si>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</si>
  <si>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</si>
  <si>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</si>
  <si>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</si>
  <si>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</si>
  <si>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</si>
  <si>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</si>
  <si>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</si>
  <si>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</si>
  <si>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</si>
  <si>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</si>
  <si>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</si>
  <si>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</si>
  <si>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</si>
  <si>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</si>
  <si>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</si>
  <si>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</si>
  <si>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</si>
  <si>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</si>
  <si>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</si>
  <si>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</si>
  <si>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</si>
  <si>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</si>
  <si>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</si>
  <si>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</si>
  <si>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</si>
  <si>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</si>
  <si>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</si>
  <si>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</si>
  <si>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</si>
  <si>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</si>
  <si>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</si>
  <si>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</si>
  <si>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</si>
  <si>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</si>
  <si>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</si>
  <si>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</si>
  <si>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</si>
  <si>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</si>
  <si>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</si>
  <si>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</si>
  <si>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</si>
  <si>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</si>
  <si>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</si>
  <si>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</si>
  <si>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</si>
  <si>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</si>
  <si>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</si>
  <si>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</si>
  <si>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</si>
  <si>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</si>
  <si>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</si>
  <si>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</si>
  <si>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</si>
  <si>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</si>
  <si>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</si>
  <si>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</si>
  <si>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</si>
  <si>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</si>
  <si>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</si>
  <si>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</si>
  <si>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</si>
  <si>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</si>
  <si>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</si>
  <si>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</si>
  <si>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</si>
  <si>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</si>
  <si>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</si>
  <si>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</si>
  <si>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</si>
  <si>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</si>
  <si>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</si>
  <si>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</si>
  <si>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</si>
  <si>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</si>
  <si>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</si>
  <si>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</si>
  <si>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</si>
  <si>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</si>
  <si>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</si>
  <si>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</si>
  <si>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</si>
  <si>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</si>
  <si>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</si>
  <si>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</si>
  <si>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</si>
  <si>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</si>
  <si>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</si>
  <si>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</si>
  <si>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</si>
  <si>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</si>
  <si>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</si>
  <si>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</si>
  <si>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</si>
  <si>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</si>
  <si>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</si>
  <si>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</si>
  <si>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</si>
  <si>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</si>
  <si>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</si>
  <si>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</si>
  <si>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</si>
  <si>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</si>
  <si>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</si>
  <si>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</si>
  <si>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</si>
  <si>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</si>
  <si>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</si>
  <si>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</si>
  <si>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</si>
  <si>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</si>
  <si>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</si>
  <si>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</si>
  <si>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</si>
  <si>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</si>
  <si>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</si>
  <si>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</si>
  <si>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</si>
  <si>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</si>
  <si>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</si>
  <si>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</si>
  <si>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</si>
  <si>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</si>
  <si>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</si>
  <si>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</si>
  <si>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</si>
  <si>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</si>
  <si>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</si>
  <si>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</si>
  <si>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</si>
  <si>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</si>
  <si>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</si>
  <si>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</si>
  <si>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</si>
  <si>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</si>
  <si>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</si>
  <si>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</si>
  <si>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</si>
  <si>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</si>
  <si>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</si>
  <si>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</si>
  <si>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</si>
  <si>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</si>
  <si>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</si>
  <si>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</si>
  <si>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</si>
  <si>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</si>
  <si>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</si>
  <si>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</si>
  <si>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</si>
  <si>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</si>
  <si>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</si>
  <si>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</si>
  <si>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</si>
  <si>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</si>
  <si>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</si>
  <si>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</si>
  <si>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</si>
  <si>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</si>
  <si>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</si>
  <si>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</si>
  <si>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</si>
  <si>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</si>
  <si>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</si>
  <si>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</si>
  <si>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</si>
  <si>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</si>
  <si>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</si>
  <si>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</si>
  <si>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</si>
  <si>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</si>
  <si>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</si>
  <si>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</si>
  <si>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</si>
  <si>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</si>
  <si>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</si>
  <si>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</si>
  <si>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</si>
  <si>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</si>
  <si>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</si>
  <si>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</si>
  <si>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</si>
  <si>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</si>
  <si>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</si>
  <si>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</si>
  <si>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</si>
  <si>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</si>
  <si>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</si>
  <si>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</si>
  <si>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</si>
  <si>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</si>
  <si>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</si>
  <si>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</si>
  <si>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</si>
  <si>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</si>
  <si>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</si>
  <si>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</si>
  <si>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</si>
  <si>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</si>
  <si>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</si>
  <si>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</si>
  <si>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</si>
  <si>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</si>
  <si>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</si>
  <si>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</si>
  <si>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</si>
  <si>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</si>
  <si>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</si>
  <si>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</si>
  <si>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</si>
  <si>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</si>
  <si>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</si>
  <si>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</si>
  <si>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</si>
  <si>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</si>
  <si>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</si>
  <si>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</si>
  <si>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</si>
  <si>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</si>
  <si>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</si>
  <si>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</si>
  <si>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</si>
  <si>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</si>
  <si>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</si>
  <si>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</si>
  <si>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</si>
  <si>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</si>
  <si>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</si>
  <si>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</si>
  <si>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</si>
  <si>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</si>
  <si>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</si>
  <si>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</si>
  <si>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</si>
  <si>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</si>
  <si>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</si>
  <si>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</si>
  <si>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</si>
  <si>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</si>
  <si>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</si>
  <si>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</si>
  <si>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</si>
  <si>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</si>
  <si>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</si>
  <si>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</si>
  <si>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</si>
  <si>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</si>
  <si>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</si>
  <si>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</si>
  <si>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</si>
  <si>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</si>
  <si>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</si>
  <si>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</si>
  <si>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</si>
  <si>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</si>
  <si>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</si>
  <si>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</si>
  <si>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</si>
  <si>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</si>
  <si>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</si>
  <si>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</si>
  <si>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</si>
  <si>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</si>
  <si>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</si>
  <si>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</si>
  <si>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</si>
  <si>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</si>
  <si>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</si>
  <si>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</si>
  <si>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</si>
  <si>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</si>
  <si>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</si>
  <si>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</si>
  <si>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</si>
  <si>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</si>
  <si>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</si>
  <si>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</si>
  <si>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</si>
  <si>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</si>
  <si>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</si>
  <si>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</si>
  <si>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</si>
  <si>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</si>
  <si>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</si>
  <si>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</si>
  <si>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</si>
  <si>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</si>
  <si>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</si>
  <si>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</si>
  <si>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</si>
  <si>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</si>
  <si>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</si>
  <si>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</si>
  <si>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</si>
  <si>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</si>
  <si>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</si>
  <si>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</si>
  <si>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</si>
  <si>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</si>
  <si>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</si>
  <si>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</si>
  <si>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</si>
  <si>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</si>
  <si>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</si>
  <si>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</si>
  <si>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</si>
  <si>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</si>
  <si>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</si>
  <si>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</si>
  <si>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</si>
  <si>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</si>
  <si>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</si>
  <si>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</si>
  <si>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</si>
  <si>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</si>
  <si>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</si>
  <si>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</si>
  <si>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</si>
  <si>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</si>
  <si>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</si>
  <si>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</si>
  <si>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</si>
  <si>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</si>
  <si>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</si>
  <si>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</si>
  <si>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</si>
  <si>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</si>
  <si>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</si>
  <si>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</si>
  <si>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</si>
  <si>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</si>
  <si>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</si>
  <si>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</si>
  <si>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</si>
  <si>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</si>
  <si>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</si>
  <si>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</si>
  <si>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</si>
  <si>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</si>
  <si>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</si>
  <si>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</si>
  <si>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</si>
  <si>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</si>
  <si>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</si>
  <si>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</si>
  <si>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</si>
  <si>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</si>
  <si>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</si>
  <si>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</si>
  <si>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</si>
  <si>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</si>
  <si>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</si>
  <si>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</si>
  <si>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</si>
  <si>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</si>
  <si>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</si>
  <si>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</si>
  <si>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</si>
  <si>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</si>
  <si>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</si>
  <si>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</si>
  <si>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</si>
  <si>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</si>
  <si>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</si>
  <si>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</si>
  <si>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</si>
  <si>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</si>
  <si>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</si>
  <si>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</si>
  <si>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</si>
  <si>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</si>
  <si>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</si>
  <si>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</si>
  <si>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</si>
  <si>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</si>
  <si>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</si>
  <si>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</si>
  <si>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</si>
  <si>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</si>
  <si>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</si>
  <si>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</si>
  <si>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</si>
  <si>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</si>
  <si>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</si>
  <si>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</si>
  <si>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</si>
  <si>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</si>
  <si>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</si>
  <si>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</si>
  <si>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</si>
  <si>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</si>
  <si>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</si>
  <si>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</si>
  <si>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</si>
  <si>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</si>
  <si>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</si>
  <si>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</si>
  <si>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</si>
  <si>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</si>
  <si>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</si>
  <si>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</si>
  <si>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</si>
  <si>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</si>
  <si>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</si>
  <si>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</si>
  <si>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</si>
  <si>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</si>
  <si>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</si>
  <si>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</si>
  <si>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</si>
  <si>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</si>
  <si>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</si>
  <si>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</si>
  <si>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</si>
  <si>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</si>
  <si>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</si>
  <si>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</si>
  <si>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</si>
  <si>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</si>
  <si>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</si>
  <si>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</si>
  <si>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</si>
  <si>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</si>
  <si>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</si>
  <si>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</si>
  <si>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</si>
  <si>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</si>
  <si>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</si>
  <si>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</si>
  <si>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</si>
  <si>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</si>
  <si>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</si>
  <si>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</si>
  <si>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</si>
  <si>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</si>
  <si>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</si>
  <si>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</si>
  <si>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</si>
  <si>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</si>
  <si>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</si>
  <si>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</si>
  <si>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</si>
  <si>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</si>
  <si>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</si>
  <si>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</si>
  <si>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</si>
  <si>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</si>
  <si>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</si>
  <si>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</si>
  <si>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</si>
  <si>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</si>
  <si>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</si>
  <si>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</si>
  <si>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</si>
  <si>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</si>
  <si>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</si>
  <si>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</si>
  <si>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</si>
  <si>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</si>
  <si>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</si>
  <si>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</si>
  <si>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</si>
  <si>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</si>
  <si>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</si>
  <si>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</si>
  <si>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</si>
  <si>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</si>
  <si>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</si>
  <si>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</si>
  <si>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</si>
  <si>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</si>
  <si>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</si>
  <si>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</si>
  <si>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</si>
  <si>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</si>
  <si>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</si>
  <si>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</si>
  <si>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</si>
  <si>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</si>
  <si>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</si>
  <si>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</si>
  <si>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</si>
  <si>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</si>
  <si>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</si>
  <si>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</si>
  <si>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</si>
  <si>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</si>
  <si>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</si>
  <si>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</si>
  <si>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</si>
  <si>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</si>
  <si>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</si>
  <si>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</si>
  <si>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</si>
  <si>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</si>
  <si>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</si>
  <si>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</si>
  <si>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</si>
  <si>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</si>
  <si>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</si>
  <si>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</si>
  <si>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</si>
  <si>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</si>
  <si>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</si>
  <si>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</si>
  <si>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</si>
  <si>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</si>
  <si>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</si>
  <si>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</si>
  <si>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</si>
  <si>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</si>
  <si>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</si>
  <si>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</si>
  <si>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</si>
  <si>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</si>
  <si>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</si>
  <si>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</si>
  <si>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</si>
  <si>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</si>
  <si>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</si>
  <si>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</si>
  <si>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</si>
  <si>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</si>
  <si>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</si>
  <si>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</si>
  <si>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</si>
  <si>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</si>
  <si>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</si>
  <si>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</si>
  <si>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</si>
  <si>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</si>
  <si>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</si>
  <si>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</si>
  <si>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</si>
  <si>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</si>
  <si>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</si>
  <si>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</si>
  <si>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</si>
  <si>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</si>
  <si>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</si>
  <si>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</si>
  <si>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</si>
  <si>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</si>
  <si>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</si>
  <si>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</si>
  <si>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</si>
  <si>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</si>
  <si>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</si>
  <si>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</si>
  <si>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</si>
  <si>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</si>
  <si>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</si>
  <si>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</si>
  <si>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</si>
  <si>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</si>
  <si>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</si>
  <si>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</si>
  <si>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</si>
  <si>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</si>
  <si>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</si>
  <si>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</si>
  <si>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</si>
  <si>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</si>
  <si>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</si>
  <si>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</si>
  <si>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</si>
  <si>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</si>
  <si>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</si>
  <si>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</si>
  <si>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</si>
  <si>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</si>
  <si>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</si>
  <si>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</si>
  <si>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</si>
  <si>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</si>
  <si>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</si>
  <si>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</si>
  <si>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</si>
  <si>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</si>
  <si>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</si>
  <si>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</si>
  <si>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</si>
  <si>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</si>
  <si>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</si>
  <si>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</si>
  <si>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</si>
  <si>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</si>
  <si>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</si>
  <si>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</si>
  <si>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</si>
  <si>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</si>
  <si>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</si>
  <si>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</si>
  <si>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</si>
  <si>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</si>
  <si>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</si>
  <si>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</si>
  <si>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</si>
  <si>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</si>
  <si>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</si>
  <si>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</si>
  <si>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</si>
  <si>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</si>
  <si>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</si>
  <si>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</si>
  <si>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</si>
  <si>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</si>
  <si>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</si>
  <si>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</si>
  <si>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</si>
  <si>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</si>
  <si>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</si>
  <si>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</si>
  <si>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</si>
  <si>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</si>
  <si>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</si>
  <si>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</si>
  <si>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</si>
  <si>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</si>
  <si>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</si>
  <si>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</si>
  <si>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</si>
  <si>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</si>
  <si>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</si>
  <si>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</si>
  <si>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</si>
  <si>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</si>
  <si>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</si>
  <si>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</si>
  <si>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</si>
  <si>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</si>
  <si>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</si>
  <si>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</si>
  <si>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</si>
  <si>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</si>
  <si>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</si>
  <si>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</si>
  <si>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</si>
  <si>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</si>
  <si>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</si>
  <si>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</si>
  <si>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</si>
  <si>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</si>
  <si>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</si>
  <si>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</si>
  <si>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</si>
  <si>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</si>
  <si>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</si>
  <si>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</si>
  <si>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</si>
  <si>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</si>
  <si>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</si>
  <si>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</si>
  <si>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</si>
  <si>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</si>
  <si>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</si>
  <si>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</si>
  <si>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</si>
  <si>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</si>
  <si>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</si>
  <si>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</si>
  <si>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</si>
  <si>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</si>
  <si>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</si>
  <si>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</si>
  <si>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</si>
  <si>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</si>
  <si>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</si>
  <si>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</si>
  <si>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</si>
  <si>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</si>
  <si>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</si>
  <si>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</si>
  <si>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</si>
  <si>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</si>
  <si>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</si>
  <si>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</si>
  <si>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</si>
  <si>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</si>
  <si>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</si>
  <si>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</si>
  <si>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</si>
  <si>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</si>
  <si>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</si>
  <si>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</si>
  <si>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</si>
  <si>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</si>
  <si>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</si>
  <si>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</si>
  <si>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</si>
  <si>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</si>
  <si>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</si>
  <si>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</si>
  <si>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</si>
  <si>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</si>
  <si>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</si>
  <si>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</si>
  <si>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</si>
  <si>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</si>
  <si>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</si>
  <si>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</si>
  <si>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</si>
  <si>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</si>
  <si>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</si>
  <si>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</si>
  <si>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</si>
  <si>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</si>
  <si>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</si>
  <si>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</si>
  <si>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</si>
  <si>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</si>
  <si>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</si>
  <si>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</si>
  <si>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</si>
  <si>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</si>
  <si>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</si>
  <si>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</si>
  <si>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</si>
  <si>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</si>
  <si>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</si>
  <si>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</si>
  <si>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</si>
  <si>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</si>
  <si>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</si>
  <si>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</si>
  <si>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</si>
  <si>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</si>
  <si>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</si>
  <si>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</si>
  <si>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</si>
  <si>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</si>
  <si>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</si>
  <si>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</si>
  <si>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</si>
  <si>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</si>
  <si>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</si>
  <si>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</si>
  <si>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</si>
  <si>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</si>
  <si>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</si>
  <si>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</si>
  <si>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</si>
  <si>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</si>
  <si>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</si>
  <si>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</si>
  <si>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</si>
  <si>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</si>
  <si>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</si>
  <si>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</si>
  <si>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</si>
  <si>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</si>
  <si>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</si>
  <si>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</si>
  <si>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</si>
  <si>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</si>
  <si>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</si>
  <si>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</si>
  <si>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</si>
  <si>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</si>
  <si>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</si>
  <si>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</si>
  <si>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</si>
  <si>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</si>
  <si>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</si>
  <si>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</si>
  <si>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</si>
  <si>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</si>
  <si>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</si>
  <si>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</si>
  <si>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</si>
  <si>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</si>
  <si>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</si>
  <si>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</si>
  <si>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</si>
  <si>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</si>
  <si>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</si>
  <si>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</si>
  <si>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</si>
  <si>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</si>
  <si>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</si>
  <si>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</si>
  <si>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</si>
  <si>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</si>
  <si>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</si>
  <si>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</si>
  <si>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</si>
  <si>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</si>
  <si>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</si>
  <si>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</si>
  <si>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</si>
  <si>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</si>
  <si>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</si>
  <si>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</si>
  <si>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</si>
  <si>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</si>
  <si>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</si>
  <si>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</si>
  <si>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</si>
  <si>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</si>
  <si>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</si>
  <si>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</si>
  <si>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</si>
  <si>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</si>
  <si>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</si>
  <si>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</si>
  <si>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</si>
  <si>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</si>
  <si>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</si>
  <si>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</si>
  <si>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</si>
  <si>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</si>
  <si>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</si>
  <si>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</si>
  <si>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</si>
  <si>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</si>
  <si>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</si>
  <si>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</si>
  <si>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</si>
  <si>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</si>
  <si>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</si>
  <si>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</si>
  <si>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</si>
  <si>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</si>
  <si>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</si>
  <si>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</si>
  <si>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</si>
  <si>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</si>
  <si>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</si>
  <si>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</si>
  <si>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</si>
  <si>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</si>
  <si>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</si>
  <si>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</si>
  <si>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</si>
  <si>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</si>
  <si>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</si>
  <si>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</si>
  <si>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</si>
  <si>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</si>
  <si>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</si>
  <si>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</si>
  <si>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</si>
  <si>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</si>
  <si>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</si>
  <si>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</si>
  <si>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</si>
  <si>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</si>
  <si>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</si>
  <si>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</si>
  <si>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</si>
  <si>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</si>
  <si>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</si>
  <si>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</si>
  <si>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</si>
  <si>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</si>
  <si>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</si>
  <si>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</si>
  <si>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</si>
  <si>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</si>
  <si>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</si>
  <si>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</si>
  <si>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</si>
  <si>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</si>
  <si>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</si>
  <si>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</si>
  <si>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</si>
  <si>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</si>
  <si>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</si>
  <si>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</si>
  <si>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</si>
  <si>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</si>
  <si>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</si>
  <si>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</si>
  <si>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</si>
  <si>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</si>
  <si>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</si>
  <si>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</si>
  <si>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</si>
  <si>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</si>
  <si>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</si>
  <si>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</si>
  <si>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</si>
  <si>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</si>
  <si>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</si>
  <si>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</si>
  <si>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</si>
  <si>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</si>
  <si>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</si>
  <si>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</si>
  <si>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</si>
  <si>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</si>
  <si>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</si>
  <si>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</si>
  <si>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</si>
  <si>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</si>
  <si>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</si>
  <si>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</si>
  <si>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</si>
  <si>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</si>
  <si>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</si>
  <si>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</si>
  <si>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</si>
  <si>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</si>
  <si>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</si>
  <si>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</si>
  <si>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</si>
  <si>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</si>
  <si>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</si>
  <si>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</si>
  <si>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</si>
  <si>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</si>
  <si>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</si>
  <si>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</si>
  <si>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</si>
  <si>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</si>
  <si>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</si>
  <si>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</si>
  <si>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</si>
  <si>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</si>
  <si>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</si>
  <si>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</si>
  <si>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</si>
  <si>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</si>
  <si>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</si>
  <si>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</si>
  <si>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</si>
  <si>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</si>
  <si>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</si>
  <si>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</si>
  <si>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</si>
  <si>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</si>
  <si>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</si>
  <si>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</si>
  <si>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</si>
  <si>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</si>
  <si>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</si>
  <si>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</si>
  <si>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</si>
  <si>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</si>
  <si>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</si>
  <si>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</si>
  <si>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</si>
  <si>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</si>
  <si>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</si>
  <si>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</si>
  <si>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</si>
  <si>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</si>
  <si>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</si>
  <si>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</si>
  <si>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</si>
  <si>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</si>
  <si>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</si>
  <si>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</si>
  <si>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</si>
  <si>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</si>
  <si>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</si>
  <si>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</si>
  <si>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</si>
  <si>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</si>
  <si>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</si>
  <si>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</si>
  <si>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</si>
  <si>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</si>
  <si>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</si>
  <si>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</si>
  <si>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</si>
  <si>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</si>
  <si>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</si>
  <si>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</si>
  <si>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</si>
  <si>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</si>
  <si>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</si>
  <si>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</si>
  <si>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</si>
  <si>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</si>
  <si>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</si>
  <si>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</si>
  <si>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</si>
  <si>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</si>
  <si>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</si>
  <si>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</si>
  <si>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</si>
  <si>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</si>
  <si>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</si>
  <si>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</si>
  <si>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</si>
  <si>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</si>
  <si>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</si>
  <si>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</si>
  <si>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</si>
  <si>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</si>
  <si>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</si>
  <si>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</si>
  <si>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</si>
  <si>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</si>
  <si>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</si>
  <si>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</si>
  <si>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</si>
  <si>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</si>
  <si>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</si>
  <si>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</si>
  <si>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</si>
  <si>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</si>
  <si>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</si>
  <si>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</si>
  <si>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</si>
  <si>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</si>
  <si>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</si>
  <si>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</si>
  <si>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</si>
  <si>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</si>
  <si>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</si>
  <si>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</si>
  <si>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</si>
  <si>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</si>
  <si>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</si>
  <si>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</si>
  <si>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</si>
  <si>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</si>
  <si>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</si>
  <si>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</si>
  <si>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</si>
  <si>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</si>
  <si>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</si>
  <si>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</si>
  <si>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</si>
  <si>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</si>
  <si>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</si>
  <si>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</si>
  <si>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</si>
  <si>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</si>
  <si>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</si>
  <si>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</si>
  <si>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</si>
  <si>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</si>
  <si>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</si>
  <si>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</si>
  <si>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</si>
  <si>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</si>
  <si>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</si>
  <si>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</si>
  <si>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</si>
  <si>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</si>
  <si>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</si>
  <si>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</si>
  <si>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</si>
  <si>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</si>
  <si>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</si>
  <si>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</si>
  <si>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</si>
  <si>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</si>
  <si>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</si>
  <si>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</si>
  <si>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</si>
  <si>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</si>
  <si>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</si>
  <si>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</si>
  <si>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</si>
  <si>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</si>
  <si>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</si>
  <si>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</si>
  <si>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</si>
  <si>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</si>
  <si>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</si>
  <si>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</si>
  <si>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</si>
  <si>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</si>
  <si>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</si>
  <si>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</si>
  <si>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</si>
  <si>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</si>
  <si>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</si>
  <si>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</si>
  <si>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</si>
  <si>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</si>
  <si>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</si>
  <si>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</si>
  <si>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</si>
  <si>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</si>
  <si>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</si>
  <si>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</si>
  <si>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</si>
  <si>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</si>
  <si>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</si>
  <si>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</si>
  <si>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</si>
  <si>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</si>
  <si>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</si>
  <si>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</si>
  <si>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</si>
  <si>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</si>
  <si>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</si>
  <si>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</si>
  <si>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</si>
  <si>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</si>
  <si>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</si>
  <si>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</si>
  <si>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</si>
  <si>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</si>
  <si>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</si>
  <si>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</si>
  <si>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</si>
  <si>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</si>
  <si>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</si>
  <si>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</si>
  <si>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</si>
  <si>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</si>
  <si>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</si>
  <si>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</si>
  <si>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</si>
  <si>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</si>
  <si>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</si>
  <si>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</si>
  <si>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</si>
  <si>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</si>
  <si>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</si>
  <si>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</si>
  <si>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</si>
  <si>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</si>
  <si>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</si>
  <si>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</si>
  <si>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</si>
  <si>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</si>
  <si>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</si>
  <si>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</si>
  <si>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</si>
  <si>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</si>
  <si>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</si>
  <si>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</si>
  <si>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</si>
  <si>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</si>
  <si>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</si>
  <si>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</si>
  <si>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</si>
  <si>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</si>
  <si>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</si>
  <si>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</si>
  <si>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</si>
  <si>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</si>
  <si>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</si>
  <si>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</si>
  <si>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</si>
  <si>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</si>
  <si>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</si>
  <si>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</si>
  <si>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</si>
  <si>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</si>
  <si>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</si>
  <si>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</si>
  <si>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</si>
  <si>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</si>
  <si>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</si>
  <si>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</si>
  <si>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</si>
  <si>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</si>
  <si>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</si>
  <si>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</si>
  <si>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</si>
  <si>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</si>
  <si>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</si>
  <si>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</si>
  <si>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</si>
  <si>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</si>
  <si>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</si>
  <si>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</si>
  <si>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</si>
  <si>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</si>
  <si>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</si>
  <si>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</si>
  <si>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</si>
  <si>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</si>
  <si>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</si>
  <si>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</si>
  <si>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</si>
  <si>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</si>
  <si>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</si>
  <si>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</si>
  <si>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</si>
  <si>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</si>
  <si>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</si>
  <si>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</si>
  <si>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</si>
  <si>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</si>
  <si>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</si>
  <si>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</si>
  <si>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</si>
  <si>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</si>
  <si>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</si>
  <si>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</si>
  <si>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</si>
  <si>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</si>
  <si>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</si>
  <si>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</si>
  <si>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</si>
  <si>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</si>
  <si>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</si>
  <si>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</si>
  <si>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</si>
  <si>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</si>
  <si>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</si>
  <si>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</si>
  <si>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</si>
  <si>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</si>
  <si>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</si>
  <si>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</si>
  <si>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</si>
  <si>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</si>
  <si>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</si>
  <si>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</si>
  <si>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</si>
  <si>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</si>
  <si>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</si>
  <si>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</si>
  <si>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</si>
  <si>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</si>
  <si>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</si>
  <si>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</si>
  <si>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</si>
  <si>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</si>
  <si>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</si>
  <si>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</si>
  <si>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</si>
  <si>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</si>
  <si>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</si>
  <si>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</si>
  <si>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</si>
  <si>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</si>
  <si>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</si>
  <si>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</si>
  <si>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</si>
  <si>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</si>
  <si>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</si>
  <si>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</si>
  <si>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</si>
  <si>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</si>
  <si>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</si>
  <si>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</si>
  <si>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</si>
  <si>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</si>
  <si>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</si>
  <si>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</si>
  <si>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</si>
  <si>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</si>
  <si>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</si>
  <si>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</si>
  <si>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</si>
  <si>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</si>
  <si>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</si>
  <si>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</si>
  <si>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</si>
  <si>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</si>
  <si>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</si>
  <si>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</si>
  <si>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</si>
  <si>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</si>
  <si>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</si>
  <si>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</si>
  <si>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</si>
  <si>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</si>
  <si>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</si>
  <si>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</si>
  <si>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</si>
  <si>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</si>
  <si>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</si>
  <si>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</si>
  <si>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</si>
  <si>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</si>
  <si>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</si>
  <si>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</si>
  <si>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</si>
  <si>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</si>
  <si>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</si>
  <si>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</si>
  <si>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</si>
  <si>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</si>
  <si>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</si>
  <si>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</si>
  <si>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</si>
  <si>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</si>
  <si>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</si>
  <si>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</si>
  <si>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</si>
  <si>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</si>
  <si>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</si>
  <si>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</si>
  <si>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</si>
  <si>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</si>
  <si>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</si>
  <si>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</si>
  <si>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</si>
  <si>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</si>
  <si>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</si>
  <si>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</si>
  <si>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</si>
  <si>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</si>
  <si>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</si>
  <si>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</si>
  <si>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</si>
  <si>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</si>
  <si>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</si>
  <si>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</si>
  <si>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</si>
  <si>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</si>
  <si>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</si>
  <si>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</si>
  <si>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</si>
  <si>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</si>
  <si>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</si>
  <si>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</si>
  <si>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</si>
  <si>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</si>
  <si>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</si>
  <si>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</si>
  <si>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</si>
  <si>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</si>
  <si>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</si>
  <si>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</si>
  <si>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</si>
  <si>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</si>
  <si>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</si>
  <si>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</si>
  <si>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</si>
  <si>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</si>
  <si>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</si>
  <si>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</si>
  <si>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</si>
  <si>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</si>
  <si>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</si>
  <si>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</si>
  <si>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</si>
  <si>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</si>
  <si>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</si>
  <si>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</si>
  <si>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</si>
  <si>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</si>
  <si>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</si>
  <si>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</si>
  <si>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</si>
  <si>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</si>
  <si>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</si>
  <si>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</si>
  <si>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</si>
  <si>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</si>
  <si>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</si>
  <si>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</si>
  <si>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</si>
  <si>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</si>
  <si>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</si>
  <si>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</si>
  <si>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</si>
  <si>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</si>
  <si>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</si>
  <si>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</si>
  <si>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</si>
  <si>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</si>
  <si>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</si>
  <si>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</si>
  <si>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</si>
  <si>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</si>
  <si>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</si>
  <si>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</si>
  <si>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</si>
  <si>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</si>
  <si>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</si>
  <si>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</si>
  <si>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</si>
  <si>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</si>
  <si>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</si>
  <si>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</si>
  <si>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</si>
  <si>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</si>
  <si>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</si>
  <si>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</si>
  <si>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</si>
  <si>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</si>
  <si>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</si>
  <si>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</si>
  <si>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</si>
  <si>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</si>
  <si>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</si>
  <si>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</si>
  <si>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</si>
  <si>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</si>
  <si>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</si>
  <si>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</si>
  <si>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</si>
  <si>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</si>
  <si>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</si>
  <si>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</si>
  <si>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</si>
  <si>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</si>
  <si>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</si>
  <si>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</si>
  <si>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</si>
  <si>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</si>
  <si>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</si>
  <si>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</si>
  <si>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</si>
  <si>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</si>
  <si>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</si>
  <si>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</si>
  <si>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</si>
  <si>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</si>
  <si>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</si>
  <si>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</si>
  <si>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</si>
  <si>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</si>
  <si>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</si>
  <si>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</si>
  <si>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</si>
  <si>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</si>
  <si>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</si>
  <si>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</si>
  <si>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</si>
  <si>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</si>
  <si>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</si>
  <si>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</si>
  <si>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</si>
  <si>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</si>
  <si>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</si>
  <si>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</si>
  <si>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</si>
  <si>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</si>
  <si>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</si>
  <si>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</si>
  <si>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</si>
  <si>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</si>
  <si>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</si>
  <si>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</si>
  <si>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</si>
  <si>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</si>
  <si>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</si>
  <si>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</si>
  <si>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</si>
  <si>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</si>
  <si>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</si>
  <si>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</si>
  <si>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</si>
  <si>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</si>
  <si>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</si>
  <si>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</si>
  <si>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</si>
  <si>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</si>
  <si>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</si>
  <si>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</si>
  <si>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</si>
  <si>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</si>
  <si>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</si>
  <si>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</si>
  <si>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</si>
  <si>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</si>
  <si>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</si>
  <si>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</si>
  <si>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</si>
  <si>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</si>
  <si>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</si>
  <si>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</si>
  <si>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</si>
  <si>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</si>
  <si>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</si>
  <si>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</si>
  <si>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</si>
  <si>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</si>
  <si>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</si>
  <si>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</si>
  <si>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</si>
  <si>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</si>
  <si>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</si>
  <si>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</si>
  <si>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</si>
  <si>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</si>
  <si>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</si>
  <si>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</si>
  <si>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</si>
  <si>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</si>
  <si>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</si>
  <si>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</si>
  <si>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</si>
  <si>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</si>
  <si>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</si>
  <si>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</si>
  <si>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</si>
  <si>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</si>
  <si>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</si>
  <si>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</si>
  <si>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</si>
  <si>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</si>
  <si>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</si>
  <si>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</si>
  <si>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</si>
  <si>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</si>
  <si>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</si>
  <si>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</si>
  <si>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</si>
  <si>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</si>
  <si>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</si>
  <si>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</si>
  <si>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</si>
  <si>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</si>
  <si>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</si>
  <si>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</si>
  <si>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</si>
  <si>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</si>
  <si>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</si>
  <si>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</si>
  <si>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</si>
  <si>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</si>
  <si>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</si>
  <si>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</si>
  <si>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</si>
  <si>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</si>
  <si>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</si>
  <si>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</si>
  <si>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</si>
  <si>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</si>
  <si>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</si>
  <si>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</si>
  <si>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</si>
  <si>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</si>
  <si>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</si>
  <si>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</si>
  <si>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</si>
  <si>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</si>
  <si>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</si>
  <si>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</si>
  <si>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</si>
  <si>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</si>
  <si>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</si>
  <si>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</si>
  <si>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</si>
  <si>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</si>
  <si>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</si>
  <si>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</si>
  <si>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</si>
  <si>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</si>
  <si>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</si>
  <si>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</si>
  <si>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</si>
  <si>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</si>
  <si>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</si>
  <si>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</si>
  <si>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</si>
  <si>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</si>
  <si>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</si>
  <si>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</si>
  <si>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</si>
  <si>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</si>
  <si>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</si>
  <si>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</si>
  <si>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</si>
  <si>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</si>
  <si>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</si>
  <si>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</si>
  <si>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</si>
  <si>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</si>
  <si>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</si>
  <si>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</si>
  <si>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</si>
  <si>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</si>
  <si>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</si>
  <si>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</si>
  <si>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</si>
  <si>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</si>
  <si>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</si>
  <si>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</si>
  <si>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</si>
  <si>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</si>
  <si>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</si>
  <si>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</si>
  <si>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</si>
  <si>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</si>
  <si>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</si>
  <si>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</si>
  <si>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</si>
  <si>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</si>
  <si>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</si>
  <si>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</si>
  <si>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</si>
  <si>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</si>
  <si>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</si>
  <si>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</si>
  <si>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</si>
  <si>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</si>
  <si>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</si>
  <si>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</si>
  <si>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</si>
  <si>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</si>
  <si>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</si>
  <si>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</si>
  <si>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</si>
  <si>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</si>
  <si>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</si>
  <si>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</si>
  <si>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</si>
  <si>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</si>
  <si>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</si>
  <si>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</si>
  <si>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</si>
  <si>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</si>
  <si>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</si>
  <si>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</si>
  <si>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</si>
  <si>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</si>
  <si>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</si>
  <si>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</si>
  <si>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</si>
  <si>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</si>
  <si>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</si>
  <si>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</si>
  <si>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</si>
  <si>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</si>
  <si>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</si>
  <si>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</si>
  <si>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</si>
  <si>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</si>
  <si>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</si>
  <si>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</si>
  <si>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</si>
  <si>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</si>
  <si>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</si>
  <si>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</si>
  <si>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</si>
  <si>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</si>
  <si>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</si>
  <si>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</si>
  <si>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</si>
  <si>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</si>
  <si>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</si>
  <si>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</si>
  <si>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</si>
  <si>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</si>
  <si>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</si>
  <si>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</si>
  <si>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</si>
  <si>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</si>
  <si>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</si>
  <si>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</si>
  <si>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</si>
  <si>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</si>
  <si>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</si>
  <si>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</si>
  <si>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</si>
  <si>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</si>
  <si>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</si>
  <si>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</si>
  <si>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</si>
  <si>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</si>
  <si>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</si>
  <si>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</si>
  <si>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</si>
  <si>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</si>
  <si>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</si>
  <si>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</si>
  <si>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</si>
  <si>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</si>
  <si>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</si>
  <si>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</si>
  <si>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</si>
  <si>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</si>
  <si>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</si>
  <si>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</si>
  <si>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</si>
  <si>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</si>
  <si>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</si>
  <si>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</si>
  <si>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</si>
  <si>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</si>
  <si>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</si>
  <si>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</si>
  <si>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</si>
  <si>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</si>
  <si>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</si>
  <si>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</si>
  <si>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</si>
  <si>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</si>
  <si>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</si>
  <si>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</si>
  <si>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</si>
  <si>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</si>
  <si>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</si>
  <si>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</si>
  <si>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</si>
  <si>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</si>
  <si>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</si>
  <si>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</si>
  <si>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</si>
  <si>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</si>
  <si>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</si>
  <si>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</si>
  <si>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</si>
  <si>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</si>
  <si>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</si>
  <si>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</si>
  <si>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</si>
  <si>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</si>
  <si>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</si>
  <si>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</si>
  <si>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</si>
  <si>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</si>
  <si>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</si>
  <si>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</si>
  <si>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</si>
  <si>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</si>
  <si>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</si>
  <si>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</si>
  <si>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</si>
  <si>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</si>
  <si>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</si>
  <si>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</si>
  <si>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</si>
  <si>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</si>
  <si>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</si>
  <si>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</si>
  <si>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</si>
  <si>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</si>
  <si>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</si>
  <si>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</si>
  <si>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</si>
  <si>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</si>
  <si>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</si>
  <si>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</si>
  <si>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</si>
  <si>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</si>
  <si>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</si>
  <si>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</si>
  <si>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</si>
  <si>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</si>
  <si>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</si>
  <si>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</si>
  <si>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</si>
  <si>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</si>
  <si>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</si>
  <si>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</si>
  <si>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</si>
  <si>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</si>
  <si>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</si>
  <si>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</si>
  <si>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</si>
  <si>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</si>
  <si>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</si>
  <si>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</si>
  <si>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</si>
  <si>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</si>
  <si>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</si>
  <si>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</si>
  <si>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</si>
  <si>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</si>
  <si>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</si>
  <si>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</si>
  <si>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</si>
  <si>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</si>
  <si>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</si>
  <si>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</si>
  <si>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</si>
  <si>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</si>
  <si>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</si>
  <si>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</si>
  <si>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</si>
  <si>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</si>
  <si>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</si>
  <si>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</si>
  <si>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</si>
  <si>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</si>
  <si>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</si>
  <si>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</si>
  <si>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</si>
  <si>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</si>
  <si>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</si>
  <si>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</si>
  <si>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</si>
  <si>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</si>
  <si>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</si>
  <si>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</si>
  <si>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</si>
  <si>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</si>
  <si>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</si>
  <si>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</si>
  <si>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</si>
  <si>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</si>
  <si>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</si>
  <si>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</si>
  <si>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</si>
  <si>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</si>
  <si>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</si>
  <si>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</si>
  <si>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</si>
  <si>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</si>
  <si>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</si>
  <si>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</si>
  <si>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</si>
  <si>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</si>
  <si>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</si>
  <si>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</si>
  <si>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</si>
  <si>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</si>
  <si>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</si>
  <si>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</si>
  <si>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</si>
  <si>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</si>
  <si>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</si>
  <si>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</si>
  <si>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</si>
  <si>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</si>
  <si>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</si>
  <si>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</si>
  <si>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</si>
  <si>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</si>
  <si>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</si>
  <si>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</si>
  <si>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</si>
  <si>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</si>
  <si>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</si>
  <si>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</si>
  <si>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</si>
  <si>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</si>
  <si>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</si>
  <si>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</si>
  <si>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</si>
  <si>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</si>
  <si>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</si>
  <si>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</si>
  <si>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</si>
  <si>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</si>
  <si>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</si>
  <si>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</si>
  <si>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</si>
  <si>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</si>
  <si>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</si>
  <si>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</si>
  <si>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</si>
  <si>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</si>
  <si>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</si>
  <si>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</si>
  <si>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</si>
  <si>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</si>
  <si>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</si>
  <si>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</si>
  <si>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</si>
  <si>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</si>
  <si>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</si>
  <si>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</si>
  <si>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</si>
  <si>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</si>
  <si>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</si>
  <si>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</si>
  <si>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</si>
  <si>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</si>
  <si>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</si>
  <si>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</si>
  <si>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</si>
  <si>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</si>
  <si>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</si>
  <si>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</si>
  <si>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</si>
  <si>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</si>
  <si>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</si>
  <si>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</si>
  <si>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</si>
  <si>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</si>
  <si>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</si>
  <si>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</si>
  <si>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</si>
  <si>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</si>
  <si>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</si>
  <si>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</si>
  <si>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</si>
  <si>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</si>
  <si>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</si>
  <si>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</si>
  <si>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</si>
  <si>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</si>
  <si>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</si>
  <si>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</si>
  <si>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</si>
  <si>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</si>
  <si>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</si>
  <si>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</si>
  <si>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</si>
  <si>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</si>
  <si>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</si>
  <si>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</si>
  <si>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</si>
  <si>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</si>
  <si>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</si>
  <si>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</si>
  <si>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</si>
  <si>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</si>
  <si>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</si>
  <si>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</si>
  <si>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</si>
  <si>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</si>
  <si>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</si>
  <si>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</si>
  <si>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</si>
  <si>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</si>
  <si>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</si>
  <si>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</si>
  <si>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</si>
  <si>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</si>
  <si>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</si>
  <si>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</si>
  <si>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</si>
  <si>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</si>
  <si>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</si>
  <si>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</si>
  <si>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</si>
  <si>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</si>
  <si>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</si>
  <si>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</si>
  <si>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</si>
  <si>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</si>
  <si>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</si>
  <si>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</si>
  <si>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</si>
  <si>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</si>
  <si>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</si>
  <si>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</si>
  <si>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</si>
  <si>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</si>
  <si>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</si>
  <si>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</si>
  <si>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</si>
  <si>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</si>
  <si>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</si>
  <si>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</si>
  <si>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</si>
  <si>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</si>
  <si>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</si>
  <si>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</si>
  <si>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</si>
  <si>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</si>
  <si>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</si>
  <si>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</si>
  <si>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</si>
  <si>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</si>
  <si>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</si>
  <si>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</si>
  <si>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</si>
  <si>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</si>
  <si>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</si>
  <si>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</si>
  <si>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</si>
  <si>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</si>
  <si>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</si>
  <si>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</si>
  <si>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</si>
  <si>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</si>
  <si>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</si>
  <si>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</si>
  <si>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</si>
  <si>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</si>
  <si>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</si>
  <si>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</si>
  <si>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</si>
  <si>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</si>
  <si>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</si>
  <si>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</si>
  <si>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</si>
  <si>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</si>
  <si>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</si>
  <si>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</si>
  <si>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</si>
  <si>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</si>
  <si>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</si>
  <si>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</si>
  <si>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</si>
  <si>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</si>
  <si>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</si>
  <si>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</si>
  <si>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</si>
  <si>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</si>
  <si>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</si>
  <si>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</si>
  <si>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</si>
  <si>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</si>
  <si>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</si>
  <si>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</si>
  <si>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</si>
  <si>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</si>
  <si>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</si>
  <si>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</si>
  <si>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</si>
  <si>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</si>
  <si>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</si>
  <si>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</si>
  <si>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</si>
  <si>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</si>
  <si>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</si>
  <si>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</si>
  <si>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</si>
  <si>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</si>
  <si>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</si>
  <si>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</si>
  <si>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</si>
  <si>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</si>
  <si>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</si>
  <si>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</si>
  <si>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</si>
  <si>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</si>
  <si>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</si>
  <si>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</si>
  <si>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</si>
  <si>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</si>
  <si>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</si>
  <si>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</si>
  <si>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</si>
  <si>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</si>
  <si>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</si>
  <si>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</si>
  <si>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</si>
  <si>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</si>
  <si>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</si>
  <si>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</si>
  <si>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</si>
  <si>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</si>
  <si>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</si>
  <si>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</si>
  <si>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</si>
  <si>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</si>
  <si>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</si>
  <si>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</si>
  <si>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</si>
  <si>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</si>
  <si>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</si>
  <si>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</si>
  <si>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</si>
  <si>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</si>
  <si>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</si>
  <si>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</si>
  <si>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</si>
  <si>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</si>
  <si>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</si>
  <si>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</si>
  <si>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</si>
  <si>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</si>
  <si>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</si>
  <si>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</si>
  <si>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</si>
  <si>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</si>
  <si>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</si>
  <si>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</si>
  <si>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</si>
  <si>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</si>
  <si>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</si>
  <si>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</si>
  <si>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</si>
  <si>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</si>
  <si>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</si>
  <si>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</si>
  <si>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</si>
  <si>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</si>
  <si>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</si>
  <si>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</si>
  <si>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</si>
  <si>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</si>
  <si>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</si>
  <si>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</si>
  <si>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</si>
  <si>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</si>
  <si>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</si>
  <si>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</si>
  <si>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</si>
  <si>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</si>
  <si>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</si>
  <si>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</si>
  <si>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</si>
  <si>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</si>
  <si>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</si>
  <si>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</si>
  <si>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</si>
  <si>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</si>
  <si>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</si>
  <si>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</si>
  <si>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</si>
  <si>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</si>
  <si>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</si>
  <si>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</si>
  <si>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</si>
  <si>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</si>
  <si>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</si>
  <si>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</si>
  <si>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</si>
  <si>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</si>
  <si>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</si>
  <si>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</si>
  <si>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</si>
  <si>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</si>
  <si>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</si>
  <si>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</si>
  <si>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</si>
  <si>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</si>
  <si>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</si>
  <si>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</si>
  <si>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</si>
  <si>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</si>
  <si>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</si>
  <si>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</si>
  <si>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</si>
  <si>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</si>
  <si>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</si>
  <si>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</si>
  <si>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</si>
  <si>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</si>
  <si>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</si>
  <si>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</si>
  <si>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</si>
  <si>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</si>
  <si>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</si>
  <si>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</si>
  <si>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</si>
  <si>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</si>
  <si>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</si>
  <si>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</si>
  <si>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</si>
  <si>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</si>
  <si>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</si>
  <si>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</si>
  <si>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</si>
  <si>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</si>
  <si>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</si>
  <si>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</si>
  <si>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</si>
  <si>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</si>
  <si>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</si>
  <si>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</si>
  <si>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</si>
  <si>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</si>
  <si>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</si>
  <si>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</si>
  <si>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</si>
  <si>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</si>
  <si>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</si>
  <si>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</si>
  <si>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</si>
  <si>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</si>
  <si>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</si>
  <si>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</si>
  <si>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</si>
  <si>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</si>
  <si>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</si>
  <si>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</si>
  <si>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</si>
  <si>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</si>
  <si>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</si>
  <si>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</si>
  <si>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</si>
  <si>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</si>
  <si>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</si>
  <si>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</si>
  <si>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</si>
  <si>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</si>
  <si>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</si>
  <si>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</si>
  <si>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</si>
  <si>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</si>
  <si>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</si>
  <si>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</si>
  <si>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</si>
  <si>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</si>
  <si>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</si>
  <si>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</si>
  <si>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</si>
  <si>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</si>
  <si>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</si>
  <si>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</si>
  <si>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</si>
  <si>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</si>
  <si>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</si>
  <si>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</si>
  <si>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</si>
  <si>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</si>
  <si>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</si>
  <si>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</si>
  <si>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</si>
  <si>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</si>
  <si>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</si>
  <si>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</si>
  <si>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</si>
  <si>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</si>
  <si>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</si>
  <si>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</si>
  <si>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</si>
  <si>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</si>
  <si>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</si>
  <si>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</si>
  <si>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</si>
  <si>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</si>
  <si>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</si>
  <si>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</si>
  <si>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</si>
  <si>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</si>
  <si>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</si>
  <si>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</si>
  <si>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</si>
  <si>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</si>
  <si>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</si>
  <si>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</si>
  <si>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</si>
  <si>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</si>
  <si>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</si>
  <si>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</si>
  <si>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</si>
  <si>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</si>
  <si>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</si>
  <si>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</si>
  <si>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</si>
  <si>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</si>
  <si>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</si>
  <si>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</si>
  <si>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</si>
  <si>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</si>
  <si>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</si>
  <si>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</si>
  <si>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</si>
  <si>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</si>
  <si>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</si>
  <si>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</si>
  <si>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</si>
  <si>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</si>
  <si>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</si>
  <si>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</si>
  <si>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</si>
  <si>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</si>
  <si>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</si>
  <si>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</si>
  <si>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</si>
  <si>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</si>
  <si>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</si>
  <si>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</si>
  <si>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</si>
  <si>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</si>
  <si>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</si>
  <si>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</si>
  <si>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</si>
  <si>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</si>
  <si>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</si>
  <si>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</si>
  <si>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</si>
  <si>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</si>
  <si>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</si>
  <si>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</si>
  <si>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</si>
  <si>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</si>
  <si>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</si>
  <si>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</si>
  <si>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</si>
  <si>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</si>
  <si>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</si>
  <si>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</si>
  <si>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</si>
  <si>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</si>
  <si>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</si>
  <si>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</si>
  <si>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</si>
  <si>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</si>
  <si>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</si>
  <si>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</si>
  <si>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</si>
  <si>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</si>
  <si>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</si>
  <si>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</si>
  <si>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</si>
  <si>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</si>
  <si>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</si>
  <si>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</si>
  <si>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</si>
  <si>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</si>
  <si>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</si>
  <si>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</si>
  <si>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</si>
  <si>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</si>
  <si>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</si>
  <si>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</si>
  <si>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</si>
  <si>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</si>
  <si>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</si>
  <si>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</si>
  <si>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</si>
  <si>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</si>
  <si>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</si>
  <si>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</si>
  <si>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</si>
  <si>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</si>
  <si>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</si>
  <si>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</si>
  <si>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</si>
  <si>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</si>
  <si>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</si>
  <si>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</si>
  <si>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</si>
  <si>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</si>
  <si>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</si>
  <si>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</si>
  <si>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</si>
  <si>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</si>
  <si>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</si>
  <si>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</si>
  <si>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</si>
  <si>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</si>
  <si>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</si>
  <si>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</si>
  <si>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</si>
  <si>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</si>
  <si>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</si>
  <si>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</si>
  <si>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</si>
  <si>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</si>
  <si>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</si>
  <si>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</si>
  <si>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</si>
  <si>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</si>
  <si>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</si>
  <si>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</si>
  <si>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</si>
  <si>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</si>
  <si>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</si>
  <si>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</si>
  <si>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</si>
  <si>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</si>
  <si>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</si>
  <si>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</si>
  <si>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</si>
  <si>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</si>
  <si>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</si>
  <si>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</si>
  <si>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</si>
  <si>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</si>
  <si>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</si>
  <si>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</si>
  <si>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</si>
  <si>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</si>
  <si>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</si>
  <si>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</si>
  <si>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</si>
  <si>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</si>
  <si>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</si>
  <si>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</si>
  <si>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</si>
  <si>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</si>
  <si>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</si>
  <si>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</si>
  <si>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</si>
  <si>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</si>
  <si>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</si>
  <si>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</si>
  <si>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</si>
  <si>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</si>
  <si>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</si>
  <si>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</si>
  <si>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</si>
  <si>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</si>
  <si>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</si>
  <si>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</si>
  <si>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</si>
  <si>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</si>
  <si>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</si>
  <si>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</si>
  <si>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</si>
  <si>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</si>
  <si>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</si>
  <si>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</si>
  <si>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</si>
  <si>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</si>
  <si>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</si>
  <si>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</si>
  <si>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</si>
  <si>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</si>
  <si>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</si>
  <si>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</si>
  <si>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</si>
  <si>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</si>
  <si>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</si>
  <si>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</si>
  <si>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</si>
  <si>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</si>
  <si>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</si>
  <si>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</si>
  <si>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</si>
  <si>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</si>
  <si>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</si>
  <si>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</si>
  <si>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</si>
  <si>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</si>
  <si>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</si>
  <si>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</si>
  <si>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</si>
  <si>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</si>
  <si>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</si>
  <si>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</si>
  <si>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</si>
  <si>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</si>
  <si>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</si>
  <si>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</si>
  <si>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</si>
  <si>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</si>
  <si>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</si>
  <si>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</si>
  <si>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</si>
  <si>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</si>
  <si>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</si>
  <si>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</si>
  <si>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</si>
  <si>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</si>
  <si>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</si>
  <si>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</si>
  <si>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</si>
  <si>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</si>
  <si>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</si>
  <si>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</si>
  <si>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</si>
  <si>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</si>
  <si>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</si>
  <si>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</si>
  <si>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</si>
  <si>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</si>
  <si>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</si>
  <si>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</si>
  <si>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</si>
  <si>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</si>
  <si>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</si>
  <si>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</si>
  <si>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</si>
  <si>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</si>
  <si>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</si>
  <si>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</si>
  <si>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</si>
  <si>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</si>
  <si>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</si>
  <si>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</si>
  <si>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</si>
  <si>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</si>
  <si>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</si>
  <si>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</si>
  <si>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</si>
  <si>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</si>
  <si>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</si>
  <si>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</si>
  <si>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</si>
  <si>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</si>
  <si>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</si>
  <si>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</si>
  <si>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</si>
  <si>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</si>
  <si>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</si>
  <si>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</si>
  <si>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</si>
  <si>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</si>
  <si>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</si>
  <si>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</si>
  <si>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</si>
  <si>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</si>
  <si>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</si>
  <si>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</si>
  <si>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</si>
  <si>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</si>
  <si>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</si>
  <si>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</si>
  <si>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</si>
  <si>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</si>
  <si>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</si>
  <si>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</si>
  <si>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</si>
  <si>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</si>
  <si>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</si>
  <si>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</si>
  <si>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</si>
  <si>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</si>
  <si>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</si>
  <si>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</si>
  <si>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</si>
  <si>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</si>
  <si>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</si>
  <si>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</si>
  <si>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</si>
  <si>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</si>
  <si>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</si>
  <si>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</si>
  <si>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</si>
  <si>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</si>
  <si>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</si>
  <si>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</si>
  <si>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</si>
  <si>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</si>
  <si>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</si>
  <si>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</si>
  <si>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</si>
  <si>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</si>
  <si>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</si>
  <si>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</si>
  <si>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</si>
  <si>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</si>
  <si>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</si>
  <si>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</si>
  <si>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</si>
  <si>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</si>
  <si>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</si>
  <si>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</si>
  <si>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</si>
  <si>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</si>
  <si>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</si>
  <si>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</si>
  <si>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</si>
  <si>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</si>
  <si>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</si>
  <si>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</si>
  <si>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</si>
  <si>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</si>
  <si>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</si>
  <si>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</si>
  <si>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</si>
  <si>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</si>
  <si>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</si>
  <si>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</si>
  <si>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</si>
  <si>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</si>
  <si>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</si>
  <si>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</si>
  <si>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</si>
  <si>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</si>
  <si>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</si>
  <si>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</si>
  <si>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</si>
  <si>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</si>
  <si>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</si>
  <si>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</si>
  <si>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</si>
  <si>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</si>
  <si>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</si>
  <si>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</si>
  <si>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</si>
  <si>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</si>
  <si>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</si>
  <si>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</si>
  <si>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</si>
  <si>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</si>
  <si>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</si>
  <si>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</si>
  <si>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</si>
  <si>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</si>
  <si>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</si>
  <si>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</si>
  <si>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</si>
  <si>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</si>
  <si>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</si>
  <si>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</si>
  <si>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</si>
  <si>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</si>
  <si>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</si>
  <si>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</si>
  <si>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</si>
  <si>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</si>
  <si>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</si>
  <si>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</si>
  <si>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</si>
  <si>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</si>
  <si>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</si>
  <si>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</si>
  <si>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</si>
  <si>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</si>
  <si>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</si>
  <si>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</si>
  <si>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</si>
  <si>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</si>
  <si>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</si>
  <si>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</si>
  <si>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</si>
  <si>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</si>
  <si>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</si>
  <si>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</si>
  <si>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</si>
  <si>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</si>
  <si>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</si>
  <si>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</si>
  <si>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</si>
  <si>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</si>
  <si>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</si>
  <si>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</si>
  <si>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</si>
  <si>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</si>
  <si>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</si>
  <si>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</si>
  <si>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</si>
  <si>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</si>
  <si>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</si>
  <si>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</si>
  <si>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</si>
  <si>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</si>
  <si>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</si>
  <si>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</si>
  <si>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</si>
  <si>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</si>
  <si>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</si>
  <si>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</si>
  <si>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</si>
  <si>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</si>
  <si>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</si>
  <si>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</si>
  <si>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</si>
  <si>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</si>
  <si>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</si>
  <si>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</si>
  <si>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</si>
  <si>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</si>
  <si>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</si>
  <si>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</si>
  <si>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</si>
  <si>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</si>
  <si>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</si>
  <si>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</si>
  <si>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</si>
  <si>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</si>
  <si>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</si>
  <si>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</si>
  <si>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</si>
  <si>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</si>
  <si>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</si>
  <si>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</si>
  <si>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</si>
  <si>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</si>
  <si>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</si>
  <si>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</si>
  <si>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</si>
  <si>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</si>
  <si>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</si>
  <si>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</si>
  <si>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</si>
  <si>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</si>
  <si>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</si>
  <si>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</si>
  <si>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</si>
  <si>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</si>
  <si>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</si>
  <si>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</si>
  <si>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</si>
  <si>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</si>
  <si>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</si>
  <si>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</si>
  <si>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</si>
  <si>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</si>
  <si>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</si>
  <si>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</si>
  <si>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</si>
  <si>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</si>
  <si>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</si>
  <si>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</si>
  <si>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</si>
  <si>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</si>
  <si>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</si>
  <si>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</si>
  <si>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</si>
  <si>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</si>
  <si>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</si>
  <si>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</si>
  <si>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</si>
  <si>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</si>
  <si>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</si>
  <si>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</si>
  <si>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</si>
  <si>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</si>
  <si>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</si>
  <si>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</si>
  <si>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</si>
  <si>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</si>
  <si>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</si>
  <si>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</si>
  <si>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</si>
  <si>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</si>
  <si>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</si>
  <si>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</si>
  <si>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</si>
  <si>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</si>
  <si>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</si>
  <si>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</si>
  <si>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</si>
  <si>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</si>
  <si>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</si>
  <si>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</si>
  <si>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</si>
  <si>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</si>
  <si>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</si>
  <si>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</si>
  <si>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</si>
  <si>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</si>
  <si>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</si>
  <si>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</si>
  <si>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</si>
  <si>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</si>
  <si>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</si>
  <si>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</si>
  <si>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</si>
  <si>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</si>
  <si>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</si>
  <si>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</si>
  <si>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</si>
  <si>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</si>
  <si>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</si>
  <si>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</si>
  <si>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</si>
  <si>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</si>
  <si>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</si>
  <si>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</si>
  <si>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</si>
  <si>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</si>
  <si>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</si>
  <si>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</si>
  <si>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</si>
  <si>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</si>
  <si>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</si>
  <si>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</si>
  <si>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</si>
  <si>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</si>
  <si>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</si>
  <si>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</si>
  <si>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</si>
  <si>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</si>
  <si>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</si>
  <si>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</si>
  <si>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</si>
  <si>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</si>
  <si>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</si>
  <si>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</si>
  <si>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</si>
  <si>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</si>
  <si>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</si>
  <si>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</si>
  <si>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</si>
  <si>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</si>
  <si>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</si>
  <si>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</si>
  <si>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</si>
  <si>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</si>
  <si>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</si>
  <si>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</si>
  <si>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</si>
  <si>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</si>
  <si>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</si>
  <si>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</si>
  <si>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</si>
  <si>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</si>
  <si>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</si>
  <si>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</si>
  <si>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</si>
  <si>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</si>
  <si>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</si>
  <si>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</si>
  <si>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</si>
  <si>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</si>
  <si>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</si>
  <si>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</si>
  <si>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</si>
  <si>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</si>
  <si>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</si>
  <si>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</si>
  <si>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</si>
  <si>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</si>
  <si>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</si>
  <si>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</si>
  <si>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</si>
  <si>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</si>
  <si>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</si>
  <si>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</si>
  <si>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</si>
  <si>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</si>
  <si>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</si>
  <si>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</si>
  <si>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</si>
  <si>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</si>
  <si>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</si>
  <si>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</si>
  <si>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</si>
  <si>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</si>
  <si>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</si>
  <si>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</si>
  <si>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</si>
  <si>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</si>
  <si>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</si>
  <si>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</si>
  <si>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</si>
  <si>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</si>
  <si>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</si>
  <si>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</si>
  <si>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</si>
  <si>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</si>
  <si>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</si>
  <si>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</si>
  <si>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</si>
  <si>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</si>
  <si>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</si>
  <si>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</si>
  <si>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</si>
  <si>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</si>
  <si>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</si>
  <si>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</si>
  <si>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</si>
  <si>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</si>
  <si>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</si>
  <si>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</si>
  <si>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</si>
  <si>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</si>
  <si>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</si>
  <si>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</si>
  <si>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</si>
  <si>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</si>
  <si>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</si>
  <si>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</si>
  <si>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</si>
  <si>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</si>
  <si>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</si>
  <si>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</si>
  <si>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</si>
  <si>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</si>
  <si>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</si>
  <si>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</si>
  <si>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</si>
  <si>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</si>
  <si>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</si>
  <si>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</si>
  <si>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</si>
  <si>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</si>
  <si>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</si>
  <si>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</si>
  <si>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</si>
  <si>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</si>
  <si>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</si>
  <si>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</si>
  <si>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</si>
  <si>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</si>
  <si>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</si>
  <si>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</si>
  <si>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</si>
  <si>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</si>
  <si>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</si>
  <si>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</si>
  <si>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</si>
  <si>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</si>
  <si>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</si>
  <si>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</si>
  <si>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</si>
  <si>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</si>
  <si>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</si>
  <si>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</si>
  <si>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</si>
  <si>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</si>
  <si>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</si>
  <si>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</si>
  <si>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</si>
  <si>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</si>
  <si>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</si>
  <si>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</si>
  <si>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</si>
  <si>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</si>
  <si>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</si>
  <si>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</si>
  <si>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</si>
  <si>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</si>
  <si>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</si>
  <si>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</si>
  <si>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</si>
  <si>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</si>
  <si>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</si>
  <si>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</si>
  <si>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</si>
  <si>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</si>
  <si>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</si>
  <si>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</si>
  <si>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</si>
  <si>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</si>
  <si>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</si>
  <si>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</si>
  <si>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</si>
  <si>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</si>
  <si>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</si>
  <si>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</si>
  <si>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</si>
  <si>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</si>
  <si>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</si>
  <si>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</si>
  <si>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</si>
  <si>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</si>
  <si>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</si>
  <si>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</si>
  <si>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</si>
  <si>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</si>
  <si>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</si>
  <si>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</si>
  <si>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</si>
  <si>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</si>
  <si>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</si>
  <si>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</si>
  <si>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</si>
  <si>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</si>
  <si>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</si>
  <si>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</si>
  <si>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</si>
  <si>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</si>
  <si>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</si>
  <si>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</si>
  <si>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</si>
  <si>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</si>
  <si>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</si>
  <si>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</si>
  <si>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</si>
  <si>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</si>
  <si>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</si>
  <si>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</si>
  <si>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</si>
  <si>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</si>
  <si>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</si>
  <si>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</si>
  <si>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</si>
  <si>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</si>
  <si>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</si>
  <si>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</si>
  <si>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</si>
  <si>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</si>
  <si>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</si>
  <si>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</si>
  <si>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</si>
  <si>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</si>
  <si>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</si>
  <si>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</si>
  <si>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</si>
  <si>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</si>
  <si>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</si>
  <si>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</si>
  <si>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</si>
  <si>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</si>
  <si>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</si>
  <si>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</si>
  <si>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</si>
  <si>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</si>
  <si>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</si>
  <si>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</si>
  <si>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</si>
  <si>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</si>
  <si>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</si>
  <si>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</si>
  <si>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</si>
  <si>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</si>
  <si>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</si>
  <si>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</si>
  <si>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</si>
  <si>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</si>
  <si>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</si>
  <si>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</si>
  <si>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</si>
  <si>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</si>
  <si>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</si>
  <si>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</si>
  <si>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</si>
  <si>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</si>
  <si>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</si>
  <si>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</si>
  <si>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</si>
  <si>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</si>
  <si>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</si>
  <si>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</si>
  <si>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</si>
  <si>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</si>
  <si>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</si>
  <si>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</si>
  <si>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</si>
  <si>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</si>
  <si>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</si>
  <si>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</si>
  <si>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</si>
  <si>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</si>
  <si>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</si>
  <si>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</si>
  <si>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</si>
  <si>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</si>
  <si>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</si>
  <si>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</si>
  <si>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</si>
  <si>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</si>
  <si>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</si>
  <si>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</si>
  <si>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</si>
  <si>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</si>
  <si>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</si>
  <si>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</si>
  <si>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</si>
  <si>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</si>
  <si>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</si>
  <si>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</si>
  <si>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</si>
  <si>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</si>
  <si>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</si>
  <si>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</si>
  <si>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</si>
  <si>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</si>
  <si>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</si>
  <si>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</si>
  <si>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</si>
  <si>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</si>
  <si>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</si>
  <si>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</si>
  <si>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</si>
  <si>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</si>
  <si>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</si>
  <si>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</si>
  <si>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</si>
  <si>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</si>
  <si>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</si>
  <si>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</si>
  <si>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</si>
  <si>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</si>
  <si>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</si>
  <si>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</si>
  <si>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</si>
  <si>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</si>
  <si>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</si>
  <si>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</si>
  <si>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</si>
  <si>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</si>
  <si>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</si>
  <si>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</si>
  <si>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</si>
  <si>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</si>
  <si>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</si>
  <si>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</si>
  <si>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</si>
  <si>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</si>
  <si>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</si>
  <si>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</si>
  <si>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</si>
  <si>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</si>
  <si>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</si>
  <si>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</si>
  <si>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</si>
  <si>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</si>
  <si>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</si>
  <si>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</si>
  <si>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</si>
  <si>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</si>
  <si>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</si>
  <si>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</si>
  <si>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</si>
  <si>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</si>
  <si>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</si>
  <si>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</si>
  <si>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</si>
  <si>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</si>
  <si>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</si>
  <si>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</si>
  <si>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</si>
  <si>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</si>
  <si>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</si>
  <si>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</si>
  <si>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</si>
  <si>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</si>
  <si>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</si>
  <si>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</si>
  <si>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</si>
  <si>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</si>
  <si>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</si>
  <si>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</si>
  <si>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</si>
  <si>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</si>
  <si>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</si>
  <si>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</si>
  <si>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</si>
  <si>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</si>
  <si>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</si>
  <si>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</si>
  <si>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</si>
  <si>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</si>
  <si>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</si>
  <si>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</si>
  <si>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</si>
  <si>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</si>
  <si>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</si>
  <si>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</si>
  <si>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</si>
  <si>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</si>
  <si>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</si>
  <si>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</si>
  <si>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</si>
  <si>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</si>
  <si>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</si>
  <si>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</si>
  <si>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</si>
  <si>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</si>
  <si>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</si>
  <si>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</si>
  <si>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</si>
  <si>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</si>
  <si>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</si>
  <si>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</si>
  <si>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</si>
  <si>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</si>
  <si>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</si>
  <si>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</si>
  <si>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</si>
  <si>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</si>
  <si>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</si>
  <si>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</si>
  <si>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</si>
  <si>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</si>
  <si>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</si>
  <si>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</si>
  <si>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</si>
  <si>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</si>
  <si>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</si>
  <si>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</si>
  <si>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</si>
  <si>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</si>
  <si>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</si>
  <si>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</si>
  <si>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</si>
  <si>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</si>
  <si>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</si>
  <si>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</si>
  <si>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</si>
  <si>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</si>
  <si>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</si>
  <si>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</si>
  <si>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</si>
  <si>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</si>
  <si>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</si>
  <si>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</si>
  <si>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</si>
  <si>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</si>
  <si>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</si>
  <si>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</si>
  <si>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</si>
  <si>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</si>
  <si>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</si>
  <si>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</si>
  <si>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</si>
  <si>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</si>
  <si>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</si>
  <si>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</si>
  <si>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</si>
  <si>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</si>
  <si>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</si>
  <si>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</si>
  <si>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</si>
  <si>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</si>
  <si>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</si>
  <si>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</si>
  <si>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</si>
  <si>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</si>
  <si>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</si>
  <si>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</si>
  <si>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</si>
  <si>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</si>
  <si>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</si>
  <si>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</si>
  <si>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</si>
  <si>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</si>
  <si>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</si>
  <si>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</si>
  <si>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</si>
  <si>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</si>
  <si>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</si>
  <si>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</si>
  <si>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</si>
  <si>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</si>
  <si>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</si>
  <si>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</si>
  <si>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</si>
  <si>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</si>
  <si>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</si>
  <si>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</si>
  <si>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</si>
  <si>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</si>
  <si>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</si>
  <si>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</si>
  <si>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</si>
  <si>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</si>
  <si>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</si>
  <si>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</si>
  <si>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</si>
  <si>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</si>
  <si>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</si>
  <si>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</si>
  <si>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</si>
  <si>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</si>
  <si>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</si>
  <si>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</si>
  <si>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</si>
  <si>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</si>
  <si>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</si>
  <si>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</si>
  <si>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</si>
  <si>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</si>
  <si>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</si>
  <si>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</si>
  <si>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</si>
  <si>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</si>
  <si>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</si>
  <si>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</si>
  <si>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</si>
  <si>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</si>
  <si>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</si>
  <si>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</si>
  <si>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</si>
  <si>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</si>
  <si>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</si>
  <si>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</si>
  <si>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</si>
  <si>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</si>
  <si>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</si>
  <si>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</si>
  <si>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</si>
  <si>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</si>
  <si>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</si>
  <si>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</si>
  <si>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</si>
  <si>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</si>
  <si>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</si>
  <si>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</si>
  <si>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</si>
  <si>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</si>
  <si>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</si>
  <si>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</si>
  <si>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</si>
  <si>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</si>
  <si>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</si>
  <si>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</si>
  <si>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</si>
  <si>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</si>
  <si>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</si>
  <si>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</si>
  <si>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</si>
  <si>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</si>
  <si>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</si>
  <si>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</si>
  <si>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</si>
  <si>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</si>
  <si>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</si>
  <si>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</si>
  <si>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</si>
  <si>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</si>
  <si>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</si>
  <si>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</si>
  <si>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</si>
  <si>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</si>
  <si>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</si>
  <si>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</si>
  <si>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</si>
  <si>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</si>
  <si>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</si>
  <si>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</si>
  <si>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</si>
  <si>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</si>
  <si>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</si>
  <si>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</si>
  <si>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</si>
  <si>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</si>
  <si>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</si>
  <si>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</si>
  <si>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</si>
  <si>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</si>
  <si>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</si>
  <si>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</si>
  <si>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</si>
  <si>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</si>
  <si>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</si>
  <si>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</si>
  <si>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</si>
  <si>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</si>
  <si>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</si>
  <si>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</si>
  <si>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</si>
  <si>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</si>
  <si>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</si>
  <si>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</si>
  <si>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</si>
  <si>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</si>
  <si>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</si>
  <si>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</si>
  <si>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</si>
  <si>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</si>
  <si>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</si>
  <si>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</si>
  <si>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</si>
  <si>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</si>
  <si>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</si>
  <si>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</si>
  <si>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</si>
  <si>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</si>
  <si>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</si>
  <si>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</si>
  <si>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</si>
  <si>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</si>
  <si>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</si>
  <si>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</si>
  <si>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</si>
  <si>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</si>
  <si>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</si>
  <si>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</si>
  <si>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</si>
  <si>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</si>
  <si>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</si>
  <si>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</si>
  <si>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</si>
  <si>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</si>
  <si>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</si>
  <si>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</si>
  <si>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</si>
  <si>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</si>
  <si>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</si>
  <si>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</si>
  <si>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</si>
  <si>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</si>
  <si>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</si>
  <si>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</si>
  <si>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</si>
  <si>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</si>
  <si>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</si>
  <si>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</si>
  <si>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</si>
  <si>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</si>
  <si>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</si>
  <si>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</si>
  <si>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</si>
  <si>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</si>
  <si>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</si>
  <si>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</si>
  <si>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</si>
  <si>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</si>
  <si>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</si>
  <si>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</si>
  <si>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</si>
  <si>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</si>
  <si>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</si>
  <si>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</si>
  <si>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</si>
  <si>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</si>
  <si>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</si>
  <si>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</si>
  <si>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</si>
  <si>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</si>
  <si>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</si>
  <si>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</si>
  <si>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</si>
  <si>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</si>
  <si>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</si>
  <si>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</si>
  <si>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</si>
  <si>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</si>
  <si>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</si>
  <si>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</si>
  <si>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</si>
  <si>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</si>
  <si>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</si>
  <si>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</si>
  <si>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</si>
  <si>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</si>
  <si>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</si>
  <si>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</si>
  <si>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</si>
  <si>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</si>
  <si>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</si>
  <si>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</si>
  <si>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</si>
  <si>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</si>
  <si>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</si>
  <si>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</si>
  <si>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</si>
  <si>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</si>
  <si>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</si>
  <si>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</si>
  <si>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</si>
  <si>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</si>
  <si>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</si>
  <si>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</si>
  <si>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</si>
  <si>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</si>
  <si>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</si>
  <si>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</si>
  <si>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</si>
  <si>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</si>
  <si>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</si>
  <si>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</si>
  <si>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</si>
  <si>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</si>
  <si>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</si>
  <si>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</si>
  <si>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</si>
  <si>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</si>
  <si>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</si>
  <si>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</si>
  <si>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</si>
  <si>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</si>
  <si>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</si>
  <si>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</si>
  <si>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</si>
  <si>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</si>
  <si>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</si>
  <si>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</si>
  <si>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</si>
  <si>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</si>
  <si>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</si>
  <si>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</si>
  <si>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</si>
  <si>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</si>
  <si>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</si>
  <si>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</si>
  <si>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</si>
  <si>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</si>
  <si>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</si>
  <si>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</si>
  <si>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</si>
  <si>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</si>
  <si>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</si>
  <si>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</si>
  <si>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</si>
  <si>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</si>
  <si>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</si>
  <si>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</si>
  <si>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</si>
  <si>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</si>
  <si>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</si>
  <si>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</si>
  <si>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</si>
  <si>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</si>
  <si>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</si>
  <si>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</si>
  <si>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</si>
  <si>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</si>
  <si>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</si>
  <si>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</si>
  <si>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</si>
  <si>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</si>
  <si>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</si>
  <si>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</si>
  <si>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</si>
  <si>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</si>
  <si>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</si>
  <si>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</si>
  <si>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</si>
  <si>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</si>
  <si>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</si>
  <si>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</si>
  <si>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</si>
  <si>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</si>
  <si>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</si>
  <si>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</si>
  <si>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</si>
  <si>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</si>
  <si>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</si>
  <si>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</si>
  <si>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</si>
  <si>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</si>
  <si>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</si>
  <si>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</si>
  <si>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</si>
  <si>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</si>
  <si>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</si>
  <si>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</si>
  <si>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</si>
  <si>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</si>
  <si>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</si>
  <si>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</si>
  <si>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</si>
  <si>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</si>
  <si>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</si>
  <si>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</si>
  <si>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</si>
  <si>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</si>
  <si>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</si>
  <si>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</si>
  <si>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</si>
  <si>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</si>
  <si>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</si>
  <si>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</si>
  <si>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</si>
  <si>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</si>
  <si>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</si>
  <si>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</si>
  <si>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</si>
  <si>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</si>
  <si>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</si>
  <si>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</si>
  <si>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</si>
  <si>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</si>
  <si>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</si>
  <si>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</si>
  <si>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</si>
  <si>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</si>
  <si>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</si>
  <si>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</si>
  <si>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</si>
  <si>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</si>
  <si>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</si>
  <si>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</si>
  <si>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</si>
  <si>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</si>
  <si>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</si>
  <si>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</si>
  <si>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</si>
  <si>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</si>
  <si>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</si>
  <si>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</si>
  <si>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</si>
  <si>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</si>
  <si>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</si>
  <si>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</si>
  <si>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</si>
  <si>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</si>
  <si>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</si>
  <si>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</si>
  <si>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</si>
  <si>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</si>
  <si>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</si>
  <si>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</si>
  <si>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</si>
  <si>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</si>
  <si>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</si>
  <si>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</si>
  <si>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</si>
  <si>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</si>
  <si>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</si>
  <si>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</si>
  <si>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</si>
  <si>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</si>
  <si>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</si>
  <si>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</si>
  <si>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</si>
  <si>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</si>
  <si>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</si>
  <si>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</si>
  <si>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</si>
  <si>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</si>
  <si>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</si>
  <si>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</si>
  <si>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</si>
  <si>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</si>
  <si>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</si>
  <si>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</si>
  <si>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</si>
  <si>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</si>
  <si>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</si>
  <si>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</si>
  <si>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</si>
  <si>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</si>
  <si>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</si>
  <si>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</si>
  <si>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</si>
  <si>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</si>
  <si>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</si>
  <si>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</si>
  <si>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</si>
  <si>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</si>
  <si>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</si>
  <si>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</si>
  <si>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</si>
  <si>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</si>
  <si>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</si>
  <si>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</si>
  <si>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</si>
  <si>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</si>
  <si>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</si>
  <si>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</si>
  <si>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</si>
  <si>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</si>
  <si>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</si>
  <si>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</si>
  <si>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</si>
  <si>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</si>
  <si>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</si>
  <si>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</si>
  <si>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</si>
  <si>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</si>
  <si>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</si>
  <si>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</si>
  <si>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</si>
  <si>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</si>
  <si>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</si>
  <si>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</si>
  <si>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</si>
  <si>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</si>
  <si>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</si>
  <si>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</si>
  <si>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</si>
  <si>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</si>
  <si>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</si>
  <si>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</si>
  <si>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</si>
  <si>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</si>
  <si>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</si>
  <si>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</si>
  <si>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</si>
  <si>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</si>
  <si>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</si>
  <si>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</si>
  <si>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</si>
  <si>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</si>
  <si>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</si>
  <si>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</si>
  <si>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</si>
  <si>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</si>
  <si>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</si>
  <si>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</si>
  <si>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</si>
  <si>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</si>
  <si>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</si>
  <si>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</si>
  <si>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</si>
  <si>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</si>
  <si>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</si>
  <si>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</si>
  <si>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</si>
  <si>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</si>
  <si>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</si>
  <si>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</si>
  <si>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</si>
  <si>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</si>
  <si>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</si>
  <si>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</si>
  <si>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</si>
  <si>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</si>
  <si>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</si>
  <si>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</si>
  <si>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</si>
  <si>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</si>
  <si>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</si>
  <si>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</si>
  <si>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</si>
  <si>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</si>
  <si>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</si>
  <si>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</si>
  <si>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</si>
  <si>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</si>
  <si>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</si>
  <si>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</si>
  <si>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</si>
  <si>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</si>
  <si>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</si>
  <si>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</si>
  <si>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</si>
  <si>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</si>
  <si>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</si>
  <si>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</si>
  <si>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</si>
  <si>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</si>
  <si>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</si>
  <si>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</si>
  <si>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</si>
  <si>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</si>
  <si>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</si>
  <si>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</si>
  <si>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</si>
  <si>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</si>
  <si>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</si>
  <si>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</si>
  <si>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</si>
  <si>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</si>
  <si>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</si>
  <si>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</si>
  <si>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</si>
  <si>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</si>
  <si>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</si>
  <si>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</si>
  <si>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</si>
  <si>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</si>
  <si>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</si>
  <si>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</si>
  <si>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</si>
  <si>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</si>
  <si>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</si>
  <si>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</si>
  <si>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</si>
  <si>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</si>
  <si>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</si>
  <si>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</si>
  <si>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</si>
  <si>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</si>
  <si>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</si>
  <si>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</si>
  <si>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</si>
  <si>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</si>
  <si>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</si>
  <si>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</si>
  <si>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</si>
  <si>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</si>
  <si>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</si>
  <si>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</si>
  <si>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</si>
  <si>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</si>
  <si>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</si>
  <si>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</si>
  <si>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</si>
  <si>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</si>
  <si>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</si>
  <si>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</si>
  <si>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</si>
  <si>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</si>
  <si>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</si>
  <si>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</si>
  <si>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</si>
  <si>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</si>
  <si>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</si>
  <si>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</si>
  <si>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</si>
  <si>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</si>
  <si>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</si>
  <si>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</si>
  <si>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</si>
  <si>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</si>
  <si>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</si>
  <si>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</si>
  <si>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</si>
  <si>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</si>
  <si>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</si>
  <si>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</si>
  <si>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</si>
  <si>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</si>
  <si>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</si>
  <si>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</si>
  <si>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</si>
  <si>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</si>
  <si>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</si>
  <si>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</si>
  <si>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</si>
  <si>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</si>
  <si>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</si>
  <si>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</si>
  <si>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</si>
  <si>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</si>
  <si>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</si>
  <si>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</si>
  <si>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</si>
  <si>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</si>
  <si>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</si>
  <si>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</si>
  <si>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</si>
  <si>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</si>
  <si>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</si>
  <si>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</si>
  <si>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</si>
  <si>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</si>
  <si>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</si>
  <si>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</si>
  <si>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</si>
  <si>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</si>
  <si>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</si>
  <si>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</si>
  <si>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</si>
  <si>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</si>
  <si>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</si>
  <si>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</si>
  <si>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</si>
  <si>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</si>
  <si>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</si>
  <si>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</si>
  <si>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</si>
  <si>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</si>
  <si>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</si>
  <si>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</si>
  <si>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</si>
  <si>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</si>
  <si>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</si>
  <si>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</si>
  <si>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</si>
  <si>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</si>
  <si>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</si>
  <si>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</si>
  <si>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</si>
  <si>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</si>
  <si>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</si>
  <si>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</si>
  <si>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</si>
  <si>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</si>
  <si>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</si>
  <si>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</si>
  <si>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</si>
  <si>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</si>
  <si>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</si>
  <si>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</si>
  <si>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</si>
  <si>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</si>
  <si>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</si>
  <si>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</si>
  <si>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</si>
  <si>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</si>
  <si>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</si>
  <si>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</si>
  <si>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</si>
  <si>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</si>
  <si>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</si>
  <si>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</si>
  <si>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</si>
  <si>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</si>
  <si>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</si>
  <si>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</si>
  <si>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</si>
  <si>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</si>
  <si>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</si>
  <si>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</si>
  <si>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</si>
  <si>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</si>
  <si>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</si>
  <si>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</si>
  <si>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</si>
  <si>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</si>
  <si>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</si>
  <si>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</si>
  <si>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</si>
  <si>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</si>
  <si>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</si>
  <si>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</si>
  <si>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</si>
  <si>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</si>
  <si>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</si>
  <si>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</si>
  <si>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</si>
  <si>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</si>
  <si>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</si>
  <si>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</si>
  <si>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</si>
  <si>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</si>
  <si>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</si>
  <si>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</si>
  <si>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</si>
  <si>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</si>
  <si>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</si>
  <si>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</si>
  <si>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</si>
  <si>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</si>
  <si>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</si>
  <si>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</si>
  <si>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</si>
  <si>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</si>
  <si>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</si>
  <si>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</si>
  <si>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</si>
  <si>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</si>
  <si>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</si>
  <si>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</si>
  <si>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</si>
  <si>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</si>
  <si>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</si>
  <si>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</si>
  <si>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</si>
  <si>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</si>
  <si>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</si>
  <si>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</si>
  <si>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</si>
  <si>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</si>
  <si>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</si>
  <si>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</si>
  <si>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</si>
  <si>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</si>
  <si>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</si>
  <si>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</si>
  <si>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</si>
  <si>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</si>
  <si>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</si>
  <si>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</si>
  <si>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</si>
  <si>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</si>
  <si>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</si>
  <si>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</si>
  <si>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</si>
  <si>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</si>
  <si>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</si>
  <si>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</si>
  <si>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</si>
  <si>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</si>
  <si>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</si>
  <si>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</si>
  <si>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</si>
  <si>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</si>
  <si>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</si>
  <si>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</si>
  <si>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</si>
  <si>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</si>
  <si>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</si>
  <si>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</si>
  <si>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</si>
  <si>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</si>
  <si>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</si>
  <si>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</si>
  <si>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</si>
  <si>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</si>
  <si>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</si>
  <si>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</si>
  <si>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</si>
  <si>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</si>
  <si>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</si>
  <si>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</si>
  <si>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</si>
  <si>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</si>
  <si>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</si>
  <si>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</si>
  <si>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</si>
  <si>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</si>
  <si>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</si>
  <si>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</si>
  <si>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</si>
  <si>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</si>
  <si>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</si>
  <si>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</si>
  <si>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</si>
  <si>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</si>
  <si>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</si>
  <si>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</si>
  <si>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</si>
  <si>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</si>
  <si>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</si>
  <si>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</si>
  <si>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</si>
  <si>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</si>
  <si>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</si>
  <si>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</si>
  <si>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</si>
  <si>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</si>
  <si>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</si>
  <si>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</si>
  <si>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</si>
  <si>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</si>
  <si>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</si>
  <si>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</si>
  <si>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</si>
  <si>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</si>
  <si>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</si>
  <si>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</si>
  <si>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</si>
  <si>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</si>
  <si>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</si>
  <si>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</si>
  <si>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</si>
  <si>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</si>
  <si>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</si>
  <si>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</si>
  <si>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</si>
  <si>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</si>
  <si>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</si>
  <si>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</si>
  <si>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</si>
  <si>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</si>
  <si>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</si>
  <si>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</si>
  <si>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</si>
  <si>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</si>
  <si>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</si>
  <si>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</si>
  <si>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</si>
  <si>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</si>
  <si>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</si>
  <si>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</si>
  <si>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</si>
  <si>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</si>
  <si>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</si>
  <si>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</si>
  <si>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</si>
  <si>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</si>
  <si>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</si>
  <si>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</si>
  <si>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</si>
  <si>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</si>
  <si>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</si>
  <si>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</si>
  <si>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</si>
  <si>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</si>
  <si>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</si>
  <si>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</si>
  <si>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</si>
  <si>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</si>
  <si>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</si>
  <si>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</si>
  <si>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</si>
  <si>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</si>
  <si>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</si>
  <si>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</si>
  <si>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</si>
  <si>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</si>
  <si>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</si>
  <si>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</si>
  <si>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</si>
  <si>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</si>
  <si>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</si>
  <si>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</si>
  <si>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</si>
  <si>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</si>
  <si>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</si>
  <si>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</si>
  <si>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</si>
  <si>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</si>
  <si>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</si>
  <si>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</si>
  <si>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</si>
  <si>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</si>
  <si>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</si>
  <si>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</si>
  <si>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</si>
  <si>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</si>
  <si>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</si>
  <si>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</si>
  <si>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</si>
  <si>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</si>
  <si>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</si>
  <si>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</si>
  <si>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</si>
  <si>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</si>
  <si>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</si>
  <si>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</si>
  <si>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</si>
  <si>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</si>
  <si>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</si>
  <si>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</si>
  <si>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</si>
  <si>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</si>
  <si>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</si>
  <si>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</si>
  <si>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</si>
  <si>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</si>
  <si>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</si>
  <si>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</si>
  <si>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</si>
  <si>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</si>
  <si>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</si>
  <si>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</si>
  <si>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</si>
  <si>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</si>
  <si>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</si>
  <si>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</si>
  <si>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</si>
  <si>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</si>
  <si>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</si>
  <si>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</si>
  <si>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</si>
  <si>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</si>
  <si>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</si>
  <si>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</si>
  <si>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</si>
  <si>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</si>
  <si>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</si>
  <si>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</si>
  <si>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</si>
  <si>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</si>
  <si>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</si>
  <si>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</si>
  <si>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</si>
  <si>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</si>
  <si>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</si>
  <si>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</si>
  <si>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</si>
  <si>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</si>
  <si>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</si>
  <si>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</si>
  <si>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</si>
  <si>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</si>
  <si>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</si>
  <si>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</si>
  <si>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</si>
  <si>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</si>
  <si>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</si>
  <si>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</si>
  <si>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</si>
  <si>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</si>
  <si>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</si>
  <si>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</si>
  <si>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</si>
  <si>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</si>
  <si>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</si>
  <si>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</si>
  <si>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</si>
  <si>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</si>
  <si>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</si>
  <si>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</si>
  <si>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</si>
  <si>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</si>
  <si>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</si>
  <si>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</si>
  <si>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</si>
  <si>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</si>
  <si>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</si>
  <si>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</si>
  <si>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</si>
  <si>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</si>
  <si>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</si>
  <si>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</si>
  <si>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</si>
  <si>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</si>
  <si>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</si>
  <si>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</si>
  <si>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</si>
  <si>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</si>
  <si>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</si>
  <si>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</si>
  <si>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</si>
  <si>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</si>
  <si>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</si>
  <si>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</si>
  <si>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</si>
  <si>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</si>
  <si>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</si>
  <si>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</si>
  <si>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</si>
  <si>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</si>
  <si>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</si>
  <si>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</si>
  <si>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</si>
  <si>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</si>
  <si>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</si>
  <si>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</si>
  <si>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</si>
  <si>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</si>
  <si>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</si>
  <si>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</si>
  <si>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</si>
  <si>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</si>
  <si>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</si>
  <si>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</si>
  <si>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</si>
  <si>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</si>
  <si>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</si>
  <si>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</si>
  <si>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</si>
  <si>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</si>
  <si>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</si>
  <si>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</si>
  <si>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</si>
  <si>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</si>
  <si>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</si>
  <si>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</si>
  <si>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</si>
  <si>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</si>
  <si>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</si>
  <si>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</si>
  <si>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</si>
  <si>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</si>
  <si>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</si>
  <si>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</si>
  <si>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</si>
  <si>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</si>
  <si>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</si>
  <si>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</si>
  <si>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</si>
  <si>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</si>
  <si>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</si>
  <si>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</si>
  <si>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</si>
  <si>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</si>
  <si>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</si>
  <si>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</si>
  <si>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</si>
  <si>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</si>
  <si>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</si>
  <si>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</si>
  <si>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</si>
  <si>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</si>
  <si>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</si>
  <si>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</si>
  <si>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</si>
  <si>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</si>
  <si>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</si>
  <si>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</si>
  <si>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</si>
  <si>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</si>
  <si>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</si>
  <si>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</si>
  <si>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</si>
  <si>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</si>
  <si>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</si>
  <si>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</si>
  <si>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</si>
  <si>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</si>
  <si>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</si>
  <si>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</si>
  <si>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</si>
  <si>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</si>
  <si>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</si>
  <si>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</si>
  <si>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</si>
  <si>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</si>
  <si>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</si>
  <si>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</si>
  <si>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</si>
  <si>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</si>
  <si>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</si>
  <si>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</si>
  <si>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</si>
  <si>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</si>
  <si>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</si>
  <si>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</si>
  <si>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</si>
  <si>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</si>
  <si>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</si>
  <si>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</si>
  <si>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</si>
  <si>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</si>
  <si>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</si>
  <si>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</si>
  <si>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</si>
  <si>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</si>
  <si>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</si>
  <si>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</si>
  <si>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</si>
  <si>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</si>
  <si>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</si>
  <si>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</si>
  <si>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</si>
  <si>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</si>
  <si>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</si>
  <si>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</si>
  <si>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</si>
  <si>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</si>
  <si>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</si>
  <si>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</si>
  <si>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</si>
  <si>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</si>
  <si>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</si>
  <si>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</si>
  <si>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</si>
  <si>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</si>
  <si>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</si>
  <si>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</si>
  <si>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</si>
  <si>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</si>
  <si>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</si>
  <si>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</si>
  <si>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</si>
  <si>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</si>
  <si>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</si>
  <si>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</si>
  <si>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</si>
  <si>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</si>
  <si>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</si>
  <si>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</si>
  <si>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</si>
  <si>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</si>
  <si>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</si>
  <si>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</si>
  <si>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</si>
  <si>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</si>
  <si>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</si>
  <si>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</si>
  <si>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</si>
  <si>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</si>
  <si>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</si>
  <si>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</si>
  <si>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</si>
  <si>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</si>
  <si>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</si>
  <si>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</si>
  <si>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</si>
  <si>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</si>
  <si>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</si>
  <si>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</si>
  <si>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</si>
  <si>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</si>
  <si>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</si>
  <si>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</si>
  <si>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</si>
  <si>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</si>
  <si>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</si>
  <si>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</si>
  <si>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</si>
  <si>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</si>
  <si>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</si>
  <si>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</si>
  <si>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</si>
  <si>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</si>
  <si>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</si>
  <si>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</si>
  <si>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</si>
  <si>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</si>
  <si>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</si>
  <si>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</si>
  <si>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</si>
  <si>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</si>
  <si>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</si>
  <si>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</si>
  <si>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</si>
  <si>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</si>
  <si>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</si>
  <si>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</si>
  <si>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</si>
  <si>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</si>
  <si>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</si>
  <si>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</si>
  <si>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</si>
  <si>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</si>
  <si>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</si>
  <si>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</si>
  <si>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</si>
  <si>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</si>
  <si>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</si>
  <si>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</si>
  <si>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</si>
  <si>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</si>
  <si>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</si>
  <si>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</si>
  <si>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</si>
  <si>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</si>
  <si>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</si>
  <si>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</si>
  <si>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</si>
  <si>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</si>
  <si>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</si>
  <si>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</si>
  <si>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</si>
  <si>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</si>
  <si>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</si>
  <si>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</si>
  <si>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</si>
  <si>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</si>
  <si>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</si>
  <si>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</si>
  <si>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</si>
  <si>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</si>
  <si>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</si>
  <si>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</si>
  <si>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</si>
  <si>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</si>
  <si>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</si>
  <si>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</si>
  <si>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</si>
  <si>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</si>
  <si>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</si>
  <si>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</si>
  <si>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</si>
  <si>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</si>
  <si>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</si>
  <si>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</si>
  <si>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</si>
  <si>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</si>
  <si>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</si>
  <si>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</si>
  <si>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</si>
  <si>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</si>
  <si>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</si>
  <si>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</si>
  <si>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</si>
  <si>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</si>
  <si>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</si>
  <si>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</si>
  <si>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</si>
  <si>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</si>
  <si>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</si>
  <si>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</si>
  <si>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</si>
  <si>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</si>
  <si>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</si>
  <si>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</si>
  <si>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</si>
  <si>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</si>
  <si>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</si>
  <si>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</si>
  <si>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</si>
  <si>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</si>
  <si>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</si>
  <si>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</si>
  <si>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</si>
  <si>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</si>
  <si>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</si>
  <si>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</si>
  <si>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</si>
  <si>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</si>
  <si>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</si>
  <si>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</si>
  <si>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</si>
  <si>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</si>
  <si>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</si>
  <si>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</si>
  <si>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</si>
  <si>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</si>
  <si>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</si>
  <si>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</si>
  <si>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</si>
  <si>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</si>
  <si>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</si>
  <si>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</si>
  <si>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</si>
  <si>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</si>
  <si>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</si>
  <si>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</si>
  <si>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</si>
  <si>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</si>
  <si>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</si>
  <si>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</si>
  <si>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</si>
  <si>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</si>
  <si>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</si>
  <si>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</si>
  <si>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</si>
  <si>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</si>
  <si>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</si>
  <si>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</si>
  <si>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</si>
  <si>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</si>
  <si>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</si>
  <si>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</si>
  <si>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</si>
  <si>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</si>
  <si>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</si>
  <si>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</si>
  <si>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</si>
  <si>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</si>
  <si>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</si>
  <si>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</si>
  <si>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</si>
  <si>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</si>
  <si>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</si>
  <si>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</si>
  <si>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</si>
  <si>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</si>
  <si>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</si>
  <si>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</si>
  <si>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</si>
  <si>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</si>
  <si>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</si>
  <si>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</si>
  <si>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</si>
  <si>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</si>
  <si>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</si>
  <si>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</si>
  <si>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</si>
  <si>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</si>
  <si>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</si>
  <si>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</si>
  <si>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</si>
  <si>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</si>
  <si>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</si>
  <si>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</si>
  <si>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</si>
  <si>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</si>
  <si>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</si>
  <si>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</si>
  <si>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</si>
  <si>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</si>
  <si>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</si>
  <si>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</si>
  <si>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</si>
  <si>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</si>
  <si>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</si>
  <si>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</si>
  <si>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</si>
  <si>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</si>
  <si>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</si>
  <si>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</si>
  <si>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</si>
  <si>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</si>
  <si>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</si>
  <si>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</si>
  <si>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</si>
  <si>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</si>
  <si>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</si>
  <si>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</si>
  <si>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</si>
  <si>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</si>
  <si>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</si>
  <si>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</si>
  <si>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</si>
  <si>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</si>
  <si>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</si>
  <si>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</si>
  <si>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</si>
  <si>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</si>
  <si>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</si>
  <si>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</si>
  <si>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</si>
  <si>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</si>
  <si>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</si>
  <si>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</si>
  <si>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</si>
  <si>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</si>
  <si>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</si>
  <si>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</si>
  <si>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</si>
  <si>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</si>
  <si>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</si>
  <si>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</si>
  <si>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</si>
  <si>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</si>
  <si>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</si>
  <si>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</si>
  <si>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</si>
  <si>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</si>
  <si>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</si>
  <si>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</si>
  <si>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</si>
  <si>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</si>
  <si>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</si>
  <si>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</si>
  <si>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</si>
  <si>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</si>
  <si>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</si>
  <si>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</si>
  <si>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</si>
  <si>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</si>
  <si>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</si>
  <si>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</si>
  <si>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</si>
  <si>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</si>
  <si>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</si>
  <si>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</si>
  <si>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</si>
  <si>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</si>
  <si>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</si>
  <si>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</si>
  <si>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</si>
  <si>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</si>
  <si>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</si>
  <si>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</si>
  <si>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</si>
  <si>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</si>
  <si>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</si>
  <si>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</si>
  <si>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</si>
  <si>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</si>
  <si>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</si>
  <si>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</si>
  <si>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</si>
  <si>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</si>
  <si>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</si>
  <si>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</si>
  <si>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</si>
  <si>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</si>
  <si>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</si>
  <si>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</si>
  <si>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</si>
  <si>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</si>
  <si>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</si>
  <si>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</si>
  <si>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</si>
  <si>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</si>
  <si>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</si>
  <si>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</si>
  <si>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</si>
  <si>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</si>
  <si>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</si>
  <si>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</si>
  <si>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</si>
  <si>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</si>
  <si>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</si>
  <si>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</si>
  <si>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</si>
  <si>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</si>
  <si>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</si>
  <si>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</si>
  <si>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</si>
  <si>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</si>
  <si>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</si>
  <si>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</si>
  <si>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</si>
  <si>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</si>
  <si>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</si>
  <si>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</si>
  <si>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</si>
  <si>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</si>
  <si>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</si>
  <si>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</si>
  <si>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</si>
  <si>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</si>
  <si>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</si>
  <si>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</si>
  <si>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</si>
  <si>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</si>
  <si>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</si>
  <si>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</si>
  <si>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</si>
  <si>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</si>
  <si>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</si>
  <si>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</si>
  <si>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</si>
  <si>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</si>
  <si>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</si>
  <si>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</si>
  <si>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</si>
  <si>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</si>
  <si>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</si>
  <si>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</si>
  <si>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</si>
  <si>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</si>
  <si>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</si>
  <si>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</si>
  <si>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</si>
  <si>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</si>
  <si>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</si>
  <si>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</si>
  <si>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</si>
  <si>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</si>
  <si>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</si>
  <si>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</si>
  <si>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</si>
  <si>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</si>
  <si>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</si>
  <si>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</si>
  <si>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</si>
  <si>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</si>
  <si>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</si>
  <si>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</si>
  <si>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</si>
  <si>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</si>
  <si>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</si>
  <si>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</si>
  <si>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</si>
  <si>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</si>
  <si>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</si>
  <si>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</si>
  <si>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</si>
  <si>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</si>
  <si>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</si>
  <si>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</si>
  <si>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</si>
  <si>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</si>
  <si>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</si>
  <si>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</si>
  <si>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</si>
  <si>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</si>
  <si>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</si>
  <si>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</si>
  <si>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</si>
  <si>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</si>
  <si>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</si>
  <si>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</si>
  <si>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</si>
  <si>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</si>
  <si>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</si>
  <si>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</si>
  <si>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</si>
  <si>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</si>
  <si>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</si>
  <si>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</si>
  <si>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</si>
  <si>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</si>
  <si>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</si>
  <si>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</si>
  <si>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</si>
  <si>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</si>
  <si>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</si>
  <si>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</si>
  <si>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</si>
  <si>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</si>
  <si>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</si>
  <si>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</si>
  <si>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</si>
  <si>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</si>
  <si>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</si>
  <si>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</si>
  <si>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</si>
  <si>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</si>
  <si>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</si>
  <si>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</si>
  <si>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</si>
  <si>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</si>
  <si>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</si>
  <si>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</si>
  <si>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</si>
  <si>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</si>
  <si>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</si>
  <si>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</si>
  <si>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</si>
  <si>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</si>
  <si>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</si>
  <si>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</si>
  <si>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</si>
  <si>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</si>
  <si>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</si>
  <si>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</si>
  <si>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</si>
  <si>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</si>
  <si>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</si>
  <si>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</si>
  <si>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</si>
  <si>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</si>
  <si>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</si>
  <si>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</si>
  <si>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</si>
  <si>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</si>
  <si>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</si>
  <si>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</si>
  <si>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</si>
  <si>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</si>
  <si>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</si>
  <si>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</si>
  <si>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</si>
  <si>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</si>
  <si>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</si>
  <si>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</si>
  <si>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</si>
  <si>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</si>
  <si>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</si>
  <si>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</si>
  <si>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</si>
  <si>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</si>
  <si>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</si>
  <si>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</si>
  <si>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</si>
  <si>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</si>
  <si>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</si>
  <si>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</si>
  <si>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</si>
  <si>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</si>
  <si>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</si>
  <si>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</si>
  <si>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</si>
  <si>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</si>
  <si>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</si>
  <si>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</si>
  <si>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</si>
  <si>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</si>
  <si>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</si>
  <si>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</si>
  <si>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</si>
  <si>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</si>
  <si>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</si>
  <si>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</si>
  <si>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</si>
  <si>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</si>
  <si>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</si>
  <si>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</si>
  <si>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</si>
  <si>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</si>
  <si>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</si>
  <si>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</si>
  <si>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</si>
  <si>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</si>
  <si>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</si>
  <si>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</si>
  <si>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</si>
  <si>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</si>
  <si>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</si>
  <si>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</si>
  <si>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</si>
  <si>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</si>
  <si>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</si>
  <si>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</si>
  <si>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</si>
  <si>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</si>
  <si>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</si>
  <si>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</si>
  <si>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</si>
  <si>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</si>
  <si>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</si>
  <si>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</si>
  <si>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</si>
  <si>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</si>
  <si>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</si>
  <si>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</si>
  <si>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</si>
  <si>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</si>
  <si>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</si>
  <si>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</si>
  <si>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</si>
  <si>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</si>
  <si>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</si>
  <si>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</si>
  <si>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</si>
  <si>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</si>
  <si>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</si>
  <si>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</si>
  <si>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</si>
  <si>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</si>
  <si>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</si>
  <si>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</si>
  <si>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</si>
  <si>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</si>
  <si>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</si>
  <si>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</si>
  <si>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</si>
  <si>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</si>
  <si>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</si>
  <si>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</si>
  <si>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</si>
  <si>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</si>
  <si>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</si>
  <si>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</si>
  <si>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</si>
  <si>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</si>
  <si>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</si>
  <si>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</si>
  <si>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</si>
  <si>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</si>
  <si>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</si>
  <si>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</si>
  <si>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</si>
  <si>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</si>
  <si>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</si>
  <si>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</si>
  <si>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</si>
  <si>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</si>
  <si>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</si>
  <si>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</si>
  <si>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</si>
  <si>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</si>
  <si>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</si>
  <si>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</si>
  <si>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</si>
  <si>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</si>
  <si>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</si>
  <si>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</si>
  <si>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</si>
  <si>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</si>
  <si>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</si>
  <si>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</si>
  <si>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</si>
  <si>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</si>
  <si>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</si>
  <si>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</si>
  <si>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</si>
  <si>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</si>
  <si>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</si>
  <si>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</si>
  <si>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</si>
  <si>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</si>
  <si>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</si>
  <si>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</si>
  <si>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</si>
  <si>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</si>
  <si>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</si>
  <si>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</si>
  <si>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</si>
  <si>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</si>
  <si>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</si>
  <si>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</si>
  <si>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</si>
  <si>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</si>
  <si>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</si>
  <si>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</si>
  <si>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</si>
  <si>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</si>
  <si>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</si>
  <si>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</si>
  <si>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</si>
  <si>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</si>
  <si>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</si>
  <si>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</si>
  <si>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</si>
  <si>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</si>
  <si>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</si>
  <si>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</si>
  <si>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</si>
  <si>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</si>
  <si>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</si>
  <si>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</si>
  <si>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</si>
  <si>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</si>
  <si>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</si>
  <si>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</si>
  <si>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</si>
  <si>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</si>
  <si>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</si>
  <si>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</si>
  <si>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</si>
  <si>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</si>
  <si>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</si>
  <si>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</si>
  <si>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</si>
  <si>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</si>
  <si>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</si>
  <si>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</si>
  <si>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</si>
  <si>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</si>
  <si>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</si>
  <si>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</si>
  <si>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</si>
  <si>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</si>
  <si>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</si>
  <si>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</si>
  <si>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</si>
  <si>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</si>
  <si>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</si>
  <si>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</si>
  <si>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</si>
  <si>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</si>
  <si>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</si>
  <si>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</si>
  <si>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</si>
  <si>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</si>
  <si>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</si>
  <si>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</si>
  <si>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</si>
  <si>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</si>
  <si>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</si>
  <si>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</si>
  <si>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</si>
  <si>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</si>
  <si>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</si>
  <si>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</si>
  <si>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</si>
  <si>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</si>
  <si>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</si>
  <si>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</si>
  <si>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</si>
  <si>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</si>
  <si>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</si>
  <si>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</si>
  <si>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</si>
  <si>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</si>
  <si>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</si>
  <si>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</si>
  <si>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</si>
  <si>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</si>
  <si>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</si>
  <si>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</si>
  <si>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</si>
  <si>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</si>
  <si>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</si>
  <si>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</si>
  <si>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</si>
  <si>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</si>
  <si>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</si>
  <si>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</si>
  <si>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</si>
  <si>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</si>
  <si>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</si>
  <si>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</si>
  <si>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</si>
  <si>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</si>
  <si>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</si>
  <si>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</si>
  <si>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</si>
  <si>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</si>
  <si>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</si>
  <si>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</si>
  <si>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</si>
  <si>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</si>
  <si>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</si>
  <si>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</si>
  <si>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</si>
  <si>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</si>
  <si>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</si>
  <si>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</si>
  <si>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</si>
  <si>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</si>
  <si>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</si>
  <si>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</si>
  <si>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</si>
  <si>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</si>
  <si>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</si>
  <si>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</si>
  <si>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</si>
  <si>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</si>
  <si>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</si>
  <si>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</si>
  <si>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</si>
  <si>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</si>
  <si>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</si>
  <si>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</si>
  <si>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</si>
  <si>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</si>
  <si>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</si>
  <si>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</si>
  <si>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</si>
  <si>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</si>
  <si>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</si>
  <si>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</si>
  <si>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</si>
  <si>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</si>
  <si>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</si>
  <si>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</si>
  <si>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</si>
  <si>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</si>
  <si>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</si>
  <si>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</si>
  <si>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</si>
  <si>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</si>
  <si>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</si>
  <si>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</si>
  <si>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</si>
  <si>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</si>
  <si>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</si>
  <si>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</si>
  <si>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</si>
  <si>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</si>
  <si>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</si>
  <si>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</si>
  <si>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</si>
  <si>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</si>
  <si>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</si>
  <si>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</si>
  <si>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</si>
  <si>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</si>
  <si>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</si>
  <si>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</si>
  <si>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</si>
  <si>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</si>
  <si>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</si>
  <si>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</si>
  <si>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</si>
  <si>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</si>
  <si>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</si>
  <si>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</si>
  <si>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</si>
  <si>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</si>
  <si>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</si>
  <si>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</si>
  <si>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</si>
  <si>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</si>
  <si>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</si>
  <si>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</si>
  <si>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</si>
  <si>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</si>
  <si>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</si>
  <si>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</si>
  <si>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</si>
  <si>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</si>
  <si>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</si>
  <si>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</si>
  <si>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</si>
  <si>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</si>
  <si>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</si>
  <si>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</si>
  <si>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</si>
  <si>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</si>
  <si>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</si>
  <si>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</si>
  <si>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</si>
  <si>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</si>
  <si>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</si>
  <si>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</si>
  <si>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</si>
  <si>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</si>
  <si>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</si>
  <si>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</si>
  <si>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</si>
  <si>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</si>
  <si>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</si>
  <si>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</si>
  <si>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</si>
  <si>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</si>
  <si>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</si>
  <si>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</si>
  <si>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</si>
  <si>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</si>
  <si>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</si>
  <si>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</si>
  <si>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</si>
  <si>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</si>
  <si>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</si>
  <si>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</si>
  <si>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</si>
  <si>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</si>
  <si>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</si>
  <si>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</si>
  <si>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</si>
  <si>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</si>
  <si>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</si>
  <si>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</si>
  <si>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</si>
  <si>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</si>
  <si>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</si>
  <si>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</si>
  <si>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</si>
  <si>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</si>
  <si>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</si>
  <si>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</si>
  <si>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</si>
  <si>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</si>
  <si>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</si>
  <si>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</si>
  <si>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</si>
  <si>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</si>
  <si>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</si>
  <si>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</si>
  <si>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</si>
  <si>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</si>
  <si>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</si>
  <si>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</si>
  <si>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</si>
  <si>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</si>
  <si>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</si>
  <si>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</si>
  <si>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</si>
  <si>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</si>
  <si>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</si>
  <si>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</si>
  <si>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</si>
  <si>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</si>
  <si>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</si>
  <si>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</si>
  <si>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</si>
  <si>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</si>
  <si>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</si>
  <si>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</si>
  <si>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</si>
  <si>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</si>
  <si>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</si>
  <si>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</si>
  <si>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</si>
  <si>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</si>
  <si>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</si>
  <si>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</si>
  <si>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</si>
  <si>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</si>
  <si>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</si>
  <si>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</si>
  <si>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</si>
  <si>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</si>
  <si>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</si>
  <si>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</si>
  <si>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</si>
  <si>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</si>
  <si>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</si>
  <si>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</si>
  <si>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</si>
  <si>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</si>
  <si>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</si>
  <si>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</si>
  <si>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</si>
  <si>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</si>
  <si>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</si>
  <si>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</si>
  <si>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</si>
  <si>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</si>
  <si>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</si>
  <si>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</si>
  <si>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</si>
  <si>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</si>
  <si>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</si>
  <si>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</si>
  <si>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</si>
  <si>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</si>
  <si>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</si>
  <si>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</si>
  <si>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</si>
  <si>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</si>
  <si>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</si>
  <si>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</si>
  <si>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</si>
  <si>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</si>
  <si>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</si>
  <si>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</si>
  <si>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</si>
  <si>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</si>
  <si>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</si>
  <si>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</si>
  <si>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</si>
  <si>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</si>
  <si>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</si>
  <si>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</si>
  <si>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</si>
  <si>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</si>
  <si>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</si>
  <si>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</si>
  <si>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</si>
  <si>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</si>
  <si>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</si>
  <si>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</si>
  <si>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</si>
  <si>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</si>
  <si>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</si>
  <si>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</si>
  <si>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</si>
  <si>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</si>
  <si>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</si>
  <si>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</si>
  <si>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</si>
  <si>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</si>
  <si>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</si>
  <si>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</si>
  <si>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</si>
  <si>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</si>
  <si>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</si>
  <si>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</si>
  <si>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</si>
  <si>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</si>
  <si>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</si>
  <si>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</si>
  <si>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</si>
  <si>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</si>
  <si>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</si>
  <si>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</si>
  <si>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</si>
  <si>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</si>
  <si>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</si>
  <si>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</si>
  <si>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</si>
  <si>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</si>
  <si>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</si>
  <si>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</si>
  <si>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</si>
  <si>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</si>
  <si>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</si>
  <si>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</si>
  <si>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</si>
  <si>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</si>
  <si>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</si>
  <si>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</si>
  <si>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</si>
  <si>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</si>
  <si>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</si>
  <si>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</si>
  <si>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</si>
  <si>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</si>
  <si>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</si>
  <si>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</si>
  <si>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</si>
  <si>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</si>
  <si>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</si>
  <si>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</si>
  <si>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</si>
  <si>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</si>
  <si>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</si>
  <si>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</si>
  <si>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</si>
  <si>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</si>
  <si>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</si>
  <si>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</si>
  <si>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</si>
  <si>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</si>
  <si>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</si>
  <si>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</si>
  <si>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</si>
  <si>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</si>
  <si>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</si>
  <si>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</si>
  <si>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</si>
  <si>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</si>
  <si>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</si>
  <si>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</si>
  <si>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</si>
  <si>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</si>
  <si>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</si>
  <si>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</si>
  <si>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</si>
  <si>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</si>
  <si>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</si>
  <si>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</si>
  <si>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</si>
  <si>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</si>
  <si>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</si>
  <si>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</si>
  <si>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</si>
  <si>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</si>
  <si>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</si>
  <si>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</si>
  <si>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</si>
  <si>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</si>
  <si>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</si>
  <si>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</si>
  <si>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</si>
  <si>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</si>
  <si>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</si>
  <si>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</si>
  <si>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</si>
  <si>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</si>
  <si>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</si>
  <si>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</si>
  <si>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</si>
  <si>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</si>
  <si>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</si>
  <si>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</si>
  <si>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</si>
  <si>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</si>
  <si>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</si>
  <si>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</si>
  <si>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</si>
  <si>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</si>
  <si>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</si>
  <si>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</si>
  <si>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</si>
  <si>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</si>
  <si>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</si>
  <si>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</si>
  <si>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</si>
  <si>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</si>
  <si>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</si>
  <si>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</si>
  <si>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</si>
  <si>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</si>
  <si>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</si>
  <si>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</si>
  <si>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</si>
  <si>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</si>
  <si>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</si>
  <si>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</si>
  <si>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</si>
  <si>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</si>
  <si>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</si>
  <si>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</si>
  <si>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</si>
  <si>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</si>
  <si>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</si>
  <si>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</si>
  <si>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</si>
  <si>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</si>
  <si>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</si>
  <si>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</si>
  <si>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</si>
  <si>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</si>
  <si>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</si>
  <si>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</si>
  <si>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</si>
  <si>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</si>
  <si>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</si>
  <si>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</si>
  <si>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</si>
  <si>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</si>
  <si>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</si>
  <si>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</si>
  <si>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</si>
  <si>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</si>
  <si>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</si>
  <si>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</si>
  <si>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</si>
  <si>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</si>
  <si>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</si>
  <si>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</si>
  <si>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</si>
  <si>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</si>
  <si>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</si>
  <si>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</si>
  <si>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</si>
  <si>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</si>
  <si>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</si>
  <si>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</si>
  <si>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</si>
  <si>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</si>
  <si>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</si>
  <si>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</si>
  <si>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</si>
  <si>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</si>
  <si>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</si>
  <si>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</si>
  <si>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</si>
  <si>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</si>
  <si>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</si>
  <si>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</si>
  <si>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</si>
  <si>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</si>
  <si>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</si>
  <si>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</si>
  <si>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</si>
  <si>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</si>
  <si>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</si>
  <si>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</si>
  <si>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</si>
  <si>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</si>
  <si>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</si>
  <si>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</si>
  <si>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</si>
  <si>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</si>
  <si>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</si>
  <si>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</si>
  <si>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</si>
  <si>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</si>
  <si>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</si>
  <si>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</si>
  <si>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</si>
  <si>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</si>
  <si>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</si>
  <si>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</si>
  <si>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</si>
  <si>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</si>
  <si>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</si>
  <si>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</si>
  <si>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</si>
  <si>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</si>
  <si>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</si>
  <si>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</si>
  <si>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</si>
  <si>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</si>
  <si>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</si>
  <si>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</si>
  <si>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</si>
  <si>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</si>
  <si>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</si>
  <si>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</si>
  <si>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</si>
  <si>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</si>
  <si>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</si>
  <si>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</si>
  <si>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</si>
  <si>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</si>
  <si>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</si>
  <si>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</si>
  <si>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</si>
  <si>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</si>
  <si>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</si>
  <si>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</si>
  <si>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</si>
  <si>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</si>
  <si>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</si>
  <si>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</si>
  <si>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</si>
  <si>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</si>
  <si>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</si>
  <si>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</si>
  <si>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</si>
  <si>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</si>
  <si>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</si>
  <si>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</si>
  <si>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</si>
  <si>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</si>
  <si>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</si>
  <si>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</si>
  <si>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</si>
  <si>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</si>
  <si>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</si>
  <si>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</si>
  <si>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</si>
  <si>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</si>
  <si>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</si>
  <si>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</si>
  <si>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</si>
  <si>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</si>
  <si>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</si>
  <si>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</si>
  <si>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</si>
  <si>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</si>
  <si>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</si>
  <si>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</si>
  <si>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</si>
  <si>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</si>
  <si>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</si>
  <si>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</si>
  <si>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</si>
  <si>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</si>
  <si>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</si>
  <si>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</si>
  <si>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</si>
  <si>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</si>
  <si>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</si>
  <si>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</si>
  <si>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</si>
  <si>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</si>
  <si>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</si>
  <si>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</si>
  <si>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</si>
  <si>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</si>
  <si>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</si>
  <si>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</si>
  <si>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</si>
  <si>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</si>
  <si>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</si>
  <si>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</si>
  <si>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</si>
  <si>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</si>
  <si>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</si>
  <si>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</si>
  <si>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</si>
  <si>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</si>
  <si>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</si>
  <si>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</si>
  <si>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</si>
  <si>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</si>
  <si>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</si>
  <si>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</si>
  <si>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</si>
  <si>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</si>
  <si>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</si>
  <si>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</si>
  <si>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</si>
  <si>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</si>
  <si>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</si>
  <si>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</si>
  <si>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</si>
  <si>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</si>
  <si>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</si>
  <si>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</si>
  <si>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</si>
  <si>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</si>
  <si>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</si>
  <si>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</si>
  <si>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</si>
  <si>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</si>
  <si>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</si>
  <si>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</si>
  <si>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</si>
  <si>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</si>
  <si>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</si>
  <si>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</si>
  <si>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</si>
  <si>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</si>
  <si>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</si>
  <si>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</si>
  <si>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</si>
  <si>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</si>
  <si>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</si>
  <si>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</si>
  <si>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</si>
  <si>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</si>
  <si>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</si>
  <si>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</si>
  <si>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</si>
  <si>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</si>
  <si>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</si>
  <si>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</si>
  <si>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</si>
  <si>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</si>
  <si>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</si>
  <si>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</si>
  <si>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</si>
  <si>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</si>
  <si>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</si>
  <si>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</si>
  <si>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</si>
  <si>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</si>
  <si>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</si>
  <si>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</si>
  <si>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</si>
  <si>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</si>
  <si>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</si>
  <si>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</si>
  <si>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</si>
  <si>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</si>
  <si>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</si>
  <si>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</si>
  <si>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</si>
  <si>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</si>
  <si>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</si>
  <si>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</si>
  <si>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</si>
  <si>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</si>
  <si>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</si>
  <si>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</si>
  <si>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</si>
  <si>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</si>
  <si>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</si>
  <si>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</si>
  <si>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</si>
  <si>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</si>
  <si>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</si>
  <si>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</si>
  <si>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</si>
  <si>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</si>
  <si>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</si>
  <si>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</si>
  <si>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</si>
  <si>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</si>
  <si>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</si>
  <si>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</si>
  <si>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</si>
  <si>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</si>
  <si>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</si>
  <si>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</si>
  <si>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</si>
  <si>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</si>
  <si>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</si>
  <si>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</si>
  <si>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</si>
  <si>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</si>
  <si>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</si>
  <si>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</si>
  <si>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</si>
  <si>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</si>
  <si>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</si>
  <si>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</si>
  <si>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</si>
  <si>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</si>
  <si>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</si>
  <si>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</si>
  <si>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</si>
  <si>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</si>
  <si>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</si>
  <si>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</si>
  <si>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</si>
  <si>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</si>
  <si>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</si>
  <si>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</si>
  <si>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</si>
  <si>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</si>
  <si>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</si>
  <si>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</si>
  <si>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</si>
  <si>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</si>
  <si>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</si>
  <si>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</si>
  <si>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</si>
  <si>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</si>
  <si>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</si>
  <si>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</si>
  <si>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</si>
  <si>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</si>
  <si>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</si>
  <si>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</si>
  <si>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</si>
  <si>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</si>
  <si>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</si>
  <si>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</si>
  <si>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</si>
  <si>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</si>
  <si>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</si>
  <si>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</si>
  <si>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</si>
  <si>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</si>
  <si>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</si>
  <si>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</si>
  <si>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</si>
  <si>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</si>
  <si>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</si>
  <si>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</si>
  <si>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</si>
  <si>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</si>
  <si>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</si>
  <si>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</si>
  <si>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</si>
  <si>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</si>
  <si>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</si>
  <si>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</si>
  <si>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</si>
  <si>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</si>
  <si>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</si>
  <si>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</si>
  <si>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</si>
  <si>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</si>
  <si>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</si>
  <si>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</si>
  <si>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</si>
  <si>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</si>
  <si>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</si>
  <si>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</si>
  <si>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</si>
  <si>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</si>
  <si>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</si>
  <si>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</si>
  <si>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</si>
  <si>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</si>
  <si>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</si>
  <si>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</si>
  <si>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</si>
  <si>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</si>
  <si>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</si>
  <si>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</si>
  <si>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</si>
  <si>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</si>
  <si>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</si>
  <si>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</si>
  <si>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</si>
  <si>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</si>
  <si>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</si>
  <si>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</si>
  <si>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</si>
  <si>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</si>
  <si>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</si>
  <si>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</si>
  <si>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</si>
  <si>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</si>
  <si>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</si>
  <si>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</si>
  <si>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</si>
  <si>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</si>
  <si>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</si>
  <si>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</si>
  <si>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</si>
  <si>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</si>
  <si>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</si>
  <si>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</si>
  <si>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</si>
  <si>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</si>
  <si>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</si>
  <si>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</si>
  <si>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</si>
  <si>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</si>
  <si>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</si>
  <si>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</si>
  <si>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</si>
  <si>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</si>
  <si>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</si>
  <si>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</si>
  <si>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</si>
  <si>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</si>
  <si>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</si>
  <si>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</si>
  <si>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</si>
  <si>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</si>
  <si>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</si>
  <si>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</si>
  <si>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</si>
  <si>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</si>
  <si>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</si>
  <si>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</si>
  <si>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</si>
  <si>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</si>
  <si>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</si>
  <si>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</si>
  <si>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</si>
  <si>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</si>
  <si>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</si>
  <si>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</si>
  <si>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</si>
  <si>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</si>
  <si>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</si>
  <si>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</si>
  <si>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</si>
  <si>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</si>
  <si>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</si>
  <si>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</si>
  <si>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</si>
  <si>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</si>
  <si>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</si>
  <si>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</si>
  <si>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</si>
  <si>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</si>
  <si>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</si>
  <si>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</si>
  <si>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</si>
  <si>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</si>
  <si>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</si>
  <si>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</si>
  <si>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</si>
  <si>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</si>
  <si>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</si>
  <si>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</si>
  <si>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</si>
  <si>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</si>
  <si>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</si>
  <si>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</si>
  <si>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</si>
  <si>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</si>
  <si>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</si>
  <si>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</si>
  <si>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</si>
  <si>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</si>
  <si>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</si>
  <si>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</si>
  <si>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</si>
  <si>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</si>
  <si>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</si>
  <si>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</si>
  <si>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</si>
  <si>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</si>
  <si>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</si>
  <si>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</si>
  <si>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</si>
  <si>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</si>
  <si>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</si>
  <si>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</si>
  <si>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</si>
  <si>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</si>
  <si>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</si>
  <si>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</si>
  <si>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</si>
  <si>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</si>
  <si>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</si>
  <si>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</si>
  <si>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</si>
  <si>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</si>
  <si>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</si>
  <si>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</si>
  <si>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</si>
  <si>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</si>
  <si>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</si>
  <si>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</si>
  <si>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</si>
  <si>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</si>
  <si>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</si>
  <si>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</si>
  <si>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</si>
  <si>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</si>
  <si>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</si>
  <si>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</si>
  <si>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</si>
  <si>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</si>
  <si>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</si>
  <si>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</si>
  <si>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</si>
  <si>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</si>
  <si>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</si>
  <si>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</si>
  <si>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</si>
  <si>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</si>
  <si>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</si>
  <si>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</si>
  <si>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</si>
  <si>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</si>
  <si>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</si>
  <si>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</si>
  <si>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</si>
  <si>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</si>
  <si>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</si>
  <si>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</si>
  <si>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</si>
  <si>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</si>
  <si>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</si>
  <si>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</si>
  <si>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</si>
  <si>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</si>
  <si>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</si>
  <si>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</si>
  <si>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</si>
  <si>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</si>
  <si>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</si>
  <si>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</si>
  <si>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</si>
  <si>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</si>
  <si>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</si>
  <si>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</si>
  <si>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</si>
  <si>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</si>
  <si>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</si>
  <si>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</si>
  <si>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</si>
  <si>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</si>
  <si>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</si>
  <si>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</si>
  <si>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</si>
  <si>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</si>
  <si>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</si>
  <si>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</si>
  <si>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</si>
  <si>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</si>
  <si>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</si>
  <si>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</si>
  <si>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</si>
  <si>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</si>
  <si>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</si>
  <si>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</si>
  <si>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</si>
  <si>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</si>
  <si>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</si>
  <si>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</si>
  <si>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</si>
  <si>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</si>
  <si>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</si>
  <si>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</si>
  <si>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</si>
  <si>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</si>
  <si>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</si>
  <si>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</si>
  <si>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</si>
  <si>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</si>
  <si>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</si>
  <si>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</si>
  <si>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</si>
  <si>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</si>
  <si>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</si>
  <si>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</si>
  <si>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</si>
  <si>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</si>
  <si>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</si>
  <si>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</si>
  <si>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</si>
  <si>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</si>
  <si>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</si>
  <si>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</si>
  <si>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</si>
  <si>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</si>
  <si>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</si>
  <si>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</si>
  <si>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</si>
  <si>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</si>
  <si>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</si>
  <si>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</si>
  <si>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</si>
  <si>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</si>
  <si>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</si>
  <si>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</si>
  <si>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</si>
  <si>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</si>
  <si>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</si>
  <si>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</si>
  <si>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</si>
  <si>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</si>
  <si>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</si>
  <si>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</si>
  <si>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</si>
  <si>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</si>
  <si>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</si>
  <si>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</si>
  <si>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</si>
  <si>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</si>
  <si>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</si>
  <si>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</si>
  <si>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</si>
  <si>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</si>
  <si>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</si>
  <si>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</si>
  <si>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</si>
  <si>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</si>
  <si>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</si>
  <si>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</si>
  <si>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</si>
  <si>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</si>
  <si>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</si>
  <si>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</si>
  <si>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</si>
  <si>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</si>
  <si>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</si>
  <si>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</si>
  <si>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</si>
  <si>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</si>
  <si>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</si>
  <si>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</si>
  <si>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</si>
  <si>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</si>
  <si>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</si>
  <si>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</si>
  <si>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</si>
  <si>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</si>
  <si>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</si>
  <si>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</si>
  <si>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</si>
  <si>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</si>
  <si>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</si>
  <si>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</si>
  <si>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</si>
  <si>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</si>
  <si>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</si>
  <si>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</si>
  <si>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</si>
  <si>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</si>
  <si>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</si>
  <si>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</si>
  <si>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</si>
  <si>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</si>
  <si>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</si>
  <si>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</si>
  <si>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</si>
  <si>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</si>
  <si>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</si>
  <si>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</si>
  <si>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</si>
  <si>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</si>
  <si>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</si>
  <si>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</si>
  <si>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</si>
  <si>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</si>
  <si>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</si>
  <si>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</si>
  <si>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</si>
  <si>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</si>
  <si>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</si>
  <si>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</si>
  <si>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</si>
  <si>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</si>
  <si>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</si>
  <si>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</si>
  <si>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</si>
  <si>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</si>
  <si>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</si>
  <si>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</si>
  <si>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</si>
  <si>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</si>
  <si>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</si>
  <si>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</si>
  <si>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</si>
  <si>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</si>
  <si>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</si>
  <si>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</si>
  <si>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</si>
  <si>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</si>
  <si>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</si>
  <si>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</si>
  <si>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</si>
  <si>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</si>
  <si>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</si>
  <si>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</si>
  <si>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</si>
  <si>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</si>
  <si>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</si>
  <si>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</si>
  <si>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</si>
  <si>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</si>
  <si>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</si>
  <si>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</si>
  <si>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</si>
  <si>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</si>
  <si>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</si>
  <si>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</si>
  <si>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</si>
  <si>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</si>
  <si>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</si>
  <si>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</si>
  <si>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</si>
  <si>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</si>
  <si>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</si>
  <si>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</si>
  <si>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</si>
  <si>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</si>
  <si>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</si>
  <si>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</si>
  <si>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</si>
  <si>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</si>
  <si>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</si>
  <si>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</si>
  <si>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</si>
  <si>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</si>
  <si>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</si>
  <si>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</si>
  <si>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</si>
  <si>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</si>
  <si>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</si>
  <si>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</si>
  <si>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</si>
  <si>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</si>
  <si>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</si>
  <si>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</si>
  <si>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</si>
  <si>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</si>
  <si>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</si>
  <si>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</si>
  <si>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</si>
  <si>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</si>
  <si>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</si>
  <si>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</si>
  <si>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</si>
  <si>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</si>
  <si>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</si>
  <si>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</si>
  <si>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</si>
  <si>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</si>
  <si>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</si>
  <si>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</si>
  <si>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</si>
  <si>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</si>
  <si>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</si>
  <si>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</si>
  <si>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</si>
  <si>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</si>
  <si>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</si>
  <si>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</si>
  <si>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</si>
  <si>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</si>
  <si>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</si>
  <si>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</si>
  <si>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</si>
  <si>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</si>
  <si>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</si>
  <si>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</si>
  <si>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</si>
  <si>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</si>
  <si>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</si>
  <si>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</si>
  <si>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</si>
  <si>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</si>
  <si>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</si>
  <si>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</si>
  <si>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</si>
  <si>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</si>
  <si>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</si>
  <si>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</si>
  <si>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</si>
  <si>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</si>
  <si>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</si>
  <si>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</si>
  <si>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</si>
  <si>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</si>
  <si>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</si>
  <si>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</si>
  <si>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</si>
  <si>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</si>
  <si>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</si>
  <si>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</si>
  <si>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</si>
  <si>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</si>
  <si>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</si>
  <si>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</si>
  <si>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</si>
  <si>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</si>
  <si>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</si>
  <si>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</si>
  <si>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</si>
  <si>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</si>
  <si>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</si>
  <si>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</si>
  <si>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</si>
  <si>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</si>
  <si>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</si>
  <si>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</si>
  <si>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</si>
  <si>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</si>
  <si>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</si>
  <si>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</si>
  <si>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</si>
  <si>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</si>
  <si>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</si>
  <si>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</si>
  <si>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</si>
  <si>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</si>
  <si>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</si>
  <si>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</si>
  <si>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</si>
  <si>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</si>
  <si>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</si>
  <si>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</si>
  <si>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</si>
  <si>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</si>
  <si>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</si>
  <si>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</si>
  <si>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</si>
  <si>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</si>
  <si>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</si>
  <si>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</si>
  <si>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</si>
  <si>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</si>
  <si>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</si>
  <si>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</si>
  <si>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</si>
  <si>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</si>
  <si>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</si>
  <si>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</si>
  <si>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</si>
  <si>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</si>
  <si>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</si>
  <si>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</si>
  <si>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</si>
  <si>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</si>
  <si>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</si>
  <si>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</si>
  <si>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</si>
  <si>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</si>
  <si>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</si>
  <si>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</si>
  <si>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</si>
  <si>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</si>
  <si>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</si>
  <si>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</si>
  <si>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</si>
  <si>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</si>
  <si>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</si>
  <si>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</si>
  <si>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</si>
  <si>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</si>
  <si>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</si>
  <si>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</si>
  <si>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</si>
  <si>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</si>
  <si>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</si>
  <si>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</si>
  <si>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</si>
  <si>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</si>
  <si>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</si>
  <si>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</si>
  <si>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</si>
  <si>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</si>
  <si>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</si>
  <si>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</si>
  <si>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</si>
  <si>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</si>
  <si>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</si>
  <si>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</si>
  <si>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</si>
  <si>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</si>
  <si>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</si>
  <si>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</si>
  <si>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</si>
  <si>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</si>
  <si>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</si>
  <si>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</si>
  <si>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</si>
  <si>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</si>
  <si>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</si>
  <si>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</si>
  <si>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</si>
  <si>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</si>
  <si>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</si>
  <si>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</si>
  <si>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</si>
  <si>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</si>
  <si>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</si>
  <si>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</si>
  <si>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</si>
  <si>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</si>
  <si>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</si>
  <si>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</si>
  <si>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</si>
  <si>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</si>
  <si>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</si>
  <si>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</si>
  <si>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</si>
  <si>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</si>
  <si>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</si>
  <si>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</si>
  <si>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</si>
  <si>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</si>
  <si>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</si>
  <si>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</si>
  <si>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</si>
  <si>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</si>
  <si>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</si>
  <si>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</si>
  <si>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</si>
  <si>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</si>
  <si>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</si>
  <si>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</si>
  <si>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</si>
  <si>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</si>
  <si>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</si>
  <si>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</si>
  <si>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</si>
  <si>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</si>
  <si>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</si>
  <si>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</si>
  <si>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</si>
  <si>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</si>
  <si>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</si>
  <si>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</si>
  <si>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</si>
  <si>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</si>
  <si>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</si>
  <si>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</si>
  <si>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</si>
  <si>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</si>
  <si>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</si>
  <si>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</si>
  <si>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</si>
  <si>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</si>
  <si>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</si>
  <si>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</si>
  <si>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</si>
  <si>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</si>
  <si>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</si>
  <si>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</si>
  <si>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</si>
  <si>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</si>
  <si>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</si>
  <si>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</si>
  <si>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</si>
  <si>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</si>
  <si>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</si>
  <si>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</si>
  <si>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</si>
  <si>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</si>
  <si>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</si>
  <si>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</si>
  <si>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</si>
  <si>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</si>
  <si>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</si>
  <si>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</si>
  <si>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</si>
  <si>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</si>
  <si>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</si>
  <si>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</si>
  <si>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</si>
  <si>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</si>
  <si>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</si>
  <si>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</si>
  <si>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</si>
  <si>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</si>
  <si>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</si>
  <si>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</si>
  <si>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</si>
  <si>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</si>
  <si>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</si>
  <si>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</si>
  <si>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</si>
  <si>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</si>
  <si>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</si>
  <si>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</si>
  <si>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</si>
  <si>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</si>
  <si>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</si>
  <si>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</si>
  <si>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</si>
  <si>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</si>
  <si>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</si>
  <si>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</si>
  <si>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</si>
  <si>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</si>
  <si>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</si>
  <si>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</si>
  <si>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</si>
  <si>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</si>
  <si>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</si>
  <si>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</si>
  <si>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</si>
  <si>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</si>
  <si>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</si>
  <si>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</si>
  <si>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</si>
  <si>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</si>
  <si>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</si>
  <si>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</si>
  <si>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</si>
  <si>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</si>
  <si>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</si>
  <si>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</si>
  <si>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</si>
  <si>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</si>
  <si>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</si>
  <si>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</si>
  <si>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</si>
  <si>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</si>
  <si>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</si>
  <si>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</si>
  <si>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</si>
  <si>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</si>
  <si>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</si>
  <si>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</si>
  <si>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</si>
  <si>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</si>
  <si>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</si>
  <si>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</si>
  <si>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</si>
  <si>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</si>
  <si>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</si>
  <si>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</si>
  <si>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</si>
  <si>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</si>
  <si>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</si>
  <si>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</si>
  <si>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</si>
  <si>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</si>
  <si>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</si>
  <si>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</si>
  <si>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</si>
  <si>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</si>
  <si>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</si>
  <si>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</si>
  <si>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</si>
  <si>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</si>
  <si>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</si>
  <si>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</si>
  <si>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</si>
  <si>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</si>
  <si>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</si>
  <si>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</si>
  <si>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</si>
  <si>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</si>
  <si>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</si>
  <si>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</si>
  <si>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</si>
  <si>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</si>
  <si>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</si>
  <si>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</si>
  <si>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</si>
  <si>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</si>
  <si>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</si>
  <si>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</si>
  <si>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</si>
  <si>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</si>
  <si>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</si>
  <si>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</si>
  <si>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</si>
  <si>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</si>
  <si>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</si>
  <si>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</si>
  <si>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</si>
  <si>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</si>
  <si>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</si>
  <si>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</si>
  <si>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</si>
  <si>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</si>
  <si>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</si>
  <si>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</si>
  <si>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</si>
  <si>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</si>
  <si>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</si>
  <si>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</si>
  <si>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</si>
  <si>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</si>
  <si>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</si>
  <si>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</si>
  <si>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</si>
  <si>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</si>
  <si>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</si>
  <si>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</si>
  <si>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</si>
  <si>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</si>
  <si>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</si>
  <si>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</si>
  <si>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</si>
  <si>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</si>
  <si>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</si>
  <si>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</si>
  <si>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</si>
  <si>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</si>
  <si>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</si>
  <si>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</si>
  <si>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</si>
  <si>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</si>
  <si>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</si>
  <si>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</si>
  <si>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</si>
  <si>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</si>
  <si>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</si>
  <si>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</si>
  <si>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</si>
  <si>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</si>
  <si>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</si>
  <si>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</si>
  <si>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</si>
  <si>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</si>
  <si>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</si>
  <si>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</si>
  <si>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</si>
  <si>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</si>
  <si>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</si>
  <si>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</si>
  <si>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</si>
  <si>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</si>
  <si>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</si>
  <si>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</si>
  <si>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</si>
  <si>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</si>
  <si>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</si>
  <si>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</si>
  <si>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</si>
  <si>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</si>
  <si>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</si>
  <si>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</si>
  <si>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</si>
  <si>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</si>
  <si>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</si>
  <si>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</si>
  <si>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</si>
  <si>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</si>
  <si>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</si>
  <si>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</si>
  <si>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</si>
  <si>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</si>
  <si>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</si>
  <si>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</si>
  <si>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</si>
  <si>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</si>
  <si>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</si>
  <si>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</si>
  <si>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</si>
  <si>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</si>
  <si>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</si>
  <si>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</si>
  <si>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</si>
  <si>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</si>
  <si>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</si>
  <si>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</si>
  <si>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</si>
  <si>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</si>
  <si>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</si>
  <si>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</si>
  <si>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</si>
  <si>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</si>
  <si>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</si>
  <si>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</si>
  <si>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</si>
  <si>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</si>
  <si>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</si>
  <si>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</si>
  <si>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</si>
  <si>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</si>
  <si>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</si>
  <si>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</si>
  <si>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</si>
  <si>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</si>
  <si>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</si>
  <si>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</si>
  <si>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</si>
  <si>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</si>
  <si>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</si>
  <si>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</si>
  <si>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</si>
  <si>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</si>
  <si>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</si>
  <si>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</si>
  <si>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</si>
  <si>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</si>
  <si>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</si>
  <si>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</si>
  <si>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</si>
  <si>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</si>
  <si>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</si>
  <si>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</si>
  <si>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</si>
  <si>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</si>
  <si>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</si>
  <si>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</si>
  <si>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</si>
  <si>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</si>
  <si>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</si>
  <si>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</si>
  <si>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</si>
  <si>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</si>
  <si>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</si>
  <si>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</si>
  <si>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</si>
  <si>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</si>
  <si>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</si>
  <si>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</si>
  <si>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</si>
  <si>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</si>
  <si>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</si>
  <si>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</si>
  <si>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</si>
  <si>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</si>
  <si>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</si>
  <si>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</si>
  <si>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</si>
  <si>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</si>
  <si>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</si>
  <si>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</si>
  <si>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</si>
  <si>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</si>
  <si>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</si>
  <si>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</si>
  <si>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</si>
  <si>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</si>
  <si>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</si>
  <si>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</si>
  <si>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</si>
  <si>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</si>
  <si>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</si>
  <si>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</si>
  <si>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</si>
  <si>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</si>
  <si>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</si>
  <si>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</si>
  <si>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</si>
  <si>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</si>
  <si>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</si>
  <si>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</si>
  <si>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</si>
  <si>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</si>
  <si>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</si>
  <si>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</si>
  <si>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</si>
  <si>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</si>
  <si>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</si>
  <si>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</si>
  <si>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</si>
  <si>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</si>
  <si>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</si>
  <si>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</si>
  <si>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</si>
  <si>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</si>
  <si>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</si>
  <si>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</si>
  <si>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</si>
  <si>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</si>
  <si>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</si>
  <si>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</si>
  <si>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</si>
  <si>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</si>
  <si>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</si>
  <si>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</si>
  <si>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</si>
  <si>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</si>
  <si>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</si>
  <si>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</si>
  <si>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</si>
  <si>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</si>
  <si>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</si>
  <si>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</si>
  <si>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</si>
  <si>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</si>
  <si>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</si>
  <si>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</si>
  <si>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</si>
  <si>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</si>
  <si>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</si>
  <si>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</si>
  <si>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</si>
  <si>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</si>
  <si>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</si>
  <si>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</si>
  <si>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</si>
  <si>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</si>
  <si>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</si>
  <si>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</si>
  <si>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</si>
  <si>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</si>
  <si>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</si>
  <si>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</si>
  <si>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</si>
  <si>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</si>
  <si>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</si>
  <si>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</si>
  <si>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</si>
  <si>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</si>
  <si>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</si>
  <si>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</si>
  <si>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</si>
  <si>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</si>
  <si>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</si>
  <si>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</si>
  <si>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</si>
  <si>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</si>
  <si>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</si>
  <si>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</si>
  <si>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</si>
  <si>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</si>
  <si>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</si>
  <si>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</si>
  <si>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</si>
  <si>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</si>
  <si>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</si>
  <si>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</si>
  <si>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</si>
  <si>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</si>
  <si>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</si>
  <si>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</si>
  <si>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</si>
  <si>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</si>
  <si>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</si>
  <si>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</si>
  <si>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</si>
  <si>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</si>
  <si>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</si>
  <si>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</si>
  <si>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</si>
  <si>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</si>
  <si>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</si>
  <si>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</si>
  <si>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</si>
  <si>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</si>
  <si>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</si>
  <si>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</si>
  <si>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</si>
  <si>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</si>
  <si>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</si>
  <si>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</si>
  <si>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</si>
  <si>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</si>
  <si>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</si>
  <si>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</si>
  <si>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</si>
  <si>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</si>
  <si>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</si>
  <si>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</si>
  <si>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</si>
  <si>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</si>
  <si>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</si>
  <si>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</si>
  <si>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</si>
  <si>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</si>
  <si>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</si>
  <si>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</si>
  <si>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</si>
  <si>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</si>
  <si>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</si>
  <si>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</si>
  <si>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</si>
  <si>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</si>
  <si>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</si>
  <si>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</si>
  <si>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</si>
  <si>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</si>
  <si>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</si>
  <si>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</si>
  <si>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</si>
  <si>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</si>
  <si>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</si>
  <si>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</si>
  <si>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</si>
  <si>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</si>
  <si>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</si>
  <si>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</si>
  <si>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</si>
  <si>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</si>
  <si>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</si>
  <si>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</si>
  <si>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</si>
  <si>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</si>
  <si>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</si>
  <si>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</si>
  <si>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</si>
  <si>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</si>
  <si>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</si>
  <si>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</si>
  <si>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</si>
  <si>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</si>
  <si>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</si>
  <si>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</si>
  <si>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</si>
  <si>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</si>
  <si>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</si>
  <si>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</si>
  <si>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</si>
  <si>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</si>
  <si>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</si>
  <si>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</si>
  <si>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</si>
  <si>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</si>
  <si>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</si>
  <si>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</si>
  <si>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</si>
  <si>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</si>
  <si>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</si>
  <si>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</si>
  <si>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</si>
  <si>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</si>
  <si>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</si>
  <si>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</si>
  <si>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</si>
  <si>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</si>
  <si>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</si>
  <si>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</si>
  <si>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</si>
  <si>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</si>
  <si>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</si>
  <si>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</si>
  <si>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</si>
  <si>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</si>
  <si>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</si>
  <si>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</si>
  <si>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</si>
  <si>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</si>
  <si>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</si>
  <si>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</si>
  <si>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</si>
  <si>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</si>
  <si>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</si>
  <si>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</si>
  <si>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</si>
  <si>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</si>
  <si>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</si>
  <si>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</si>
  <si>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</si>
  <si>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</si>
  <si>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</si>
  <si>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</si>
  <si>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</si>
  <si>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</si>
  <si>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</si>
  <si>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</si>
  <si>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</si>
  <si>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</si>
  <si>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</si>
  <si>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</si>
  <si>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</si>
  <si>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</si>
  <si>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</si>
  <si>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</si>
  <si>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</si>
  <si>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</si>
  <si>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</si>
  <si>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</si>
  <si>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</si>
  <si>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</si>
  <si>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</si>
  <si>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</si>
  <si>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</si>
  <si>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</si>
  <si>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</si>
  <si>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</si>
  <si>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</si>
  <si>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</si>
  <si>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</si>
  <si>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</si>
  <si>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</si>
  <si>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</si>
  <si>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</si>
  <si>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</si>
  <si>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</si>
  <si>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</si>
  <si>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</si>
  <si>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</si>
  <si>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</si>
  <si>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</si>
  <si>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</si>
  <si>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</si>
  <si>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</si>
  <si>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</si>
  <si>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</si>
  <si>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</si>
  <si>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</si>
  <si>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</si>
  <si>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</si>
  <si>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</si>
  <si>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</si>
  <si>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</si>
  <si>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</si>
  <si>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</si>
  <si>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</si>
  <si>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</si>
  <si>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</si>
  <si>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</si>
  <si>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</si>
  <si>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</si>
  <si>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</si>
  <si>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</si>
  <si>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</si>
  <si>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</si>
  <si>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</si>
  <si>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</si>
  <si>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</si>
  <si>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</si>
  <si>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</si>
  <si>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</si>
  <si>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</si>
  <si>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</si>
  <si>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</si>
  <si>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</si>
  <si>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</si>
  <si>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</si>
  <si>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</si>
  <si>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</si>
  <si>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</si>
  <si>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</si>
  <si>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</si>
  <si>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</si>
  <si>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</si>
  <si>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</si>
  <si>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</si>
  <si>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</si>
  <si>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</si>
  <si>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</si>
  <si>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</si>
  <si>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</si>
  <si>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</si>
  <si>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</si>
  <si>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</si>
  <si>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</si>
  <si>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</si>
  <si>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</si>
  <si>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</si>
  <si>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</si>
  <si>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</si>
  <si>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</si>
  <si>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</si>
  <si>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</si>
  <si>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</si>
  <si>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</si>
  <si>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</si>
  <si>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</si>
  <si>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</si>
  <si>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</si>
  <si>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</si>
  <si>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</si>
  <si>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</si>
  <si>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</si>
  <si>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</si>
  <si>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</si>
  <si>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</si>
  <si>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</si>
  <si>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</si>
  <si>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</si>
  <si>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</si>
  <si>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</si>
  <si>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</si>
  <si>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</si>
  <si>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</si>
  <si>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</si>
  <si>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</si>
  <si>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</si>
  <si>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</si>
  <si>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</si>
  <si>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</si>
  <si>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</si>
  <si>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</si>
  <si>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</si>
  <si>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</si>
  <si>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</si>
  <si>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</si>
  <si>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</si>
  <si>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</si>
  <si>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</si>
  <si>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</si>
  <si>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</si>
  <si>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</si>
  <si>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</si>
  <si>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</si>
  <si>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</si>
  <si>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</si>
  <si>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</si>
  <si>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</si>
  <si>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</si>
  <si>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</si>
  <si>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</si>
  <si>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</si>
  <si>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</si>
  <si>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</si>
  <si>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</si>
  <si>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</si>
  <si>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</si>
  <si>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</si>
  <si>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</si>
  <si>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</si>
  <si>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</si>
  <si>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</si>
  <si>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</si>
  <si>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</si>
  <si>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</si>
  <si>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</si>
  <si>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</si>
  <si>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</si>
  <si>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</si>
  <si>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</si>
  <si>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</si>
  <si>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</si>
  <si>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</si>
  <si>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</si>
  <si>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</si>
  <si>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</si>
  <si>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</si>
  <si>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</si>
  <si>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</si>
  <si>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</si>
  <si>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</si>
  <si>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</si>
  <si>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</si>
  <si>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</si>
  <si>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</si>
  <si>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</si>
  <si>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</si>
  <si>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</si>
  <si>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</si>
  <si>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</si>
  <si>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</si>
  <si>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</si>
  <si>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</si>
  <si>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</si>
  <si>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</si>
  <si>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</si>
  <si>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</si>
  <si>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</si>
  <si>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</si>
  <si>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</si>
  <si>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</si>
  <si>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</si>
  <si>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</si>
  <si>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</si>
  <si>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</si>
  <si>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</si>
  <si>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</si>
  <si>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</si>
  <si>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</si>
  <si>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</si>
  <si>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</si>
  <si>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</si>
  <si>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</si>
  <si>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</si>
  <si>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</si>
  <si>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</si>
  <si>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</si>
  <si>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</si>
  <si>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</si>
  <si>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</si>
  <si>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</si>
  <si>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</si>
  <si>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</si>
  <si>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</si>
  <si>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</si>
  <si>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</si>
  <si>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</si>
  <si>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</si>
  <si>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</si>
  <si>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</si>
  <si>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</si>
  <si>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</si>
  <si>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</si>
  <si>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</si>
  <si>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</si>
  <si>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</si>
  <si>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</si>
  <si>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</si>
  <si>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</si>
  <si>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</si>
  <si>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</si>
  <si>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</si>
  <si>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</si>
  <si>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</si>
  <si>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</si>
  <si>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</si>
  <si>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</si>
  <si>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</si>
  <si>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</si>
  <si>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</si>
  <si>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</si>
  <si>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</si>
  <si>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</si>
  <si>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</si>
  <si>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</si>
  <si>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</si>
  <si>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</si>
  <si>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</si>
  <si>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</si>
  <si>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</si>
  <si>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</si>
  <si>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</si>
  <si>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</si>
  <si>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</si>
  <si>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</si>
  <si>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</si>
  <si>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</si>
  <si>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</si>
  <si>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</si>
  <si>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</si>
  <si>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</si>
  <si>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</si>
  <si>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</si>
  <si>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</si>
  <si>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</si>
  <si>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</si>
  <si>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</si>
  <si>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</si>
  <si>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</si>
  <si>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</si>
  <si>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</si>
  <si>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</si>
  <si>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</si>
  <si>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</si>
  <si>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</si>
  <si>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</si>
  <si>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</si>
  <si>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</si>
  <si>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</si>
  <si>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</si>
  <si>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</si>
  <si>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</si>
  <si>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</si>
  <si>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</si>
  <si>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</si>
  <si>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</si>
  <si>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</si>
  <si>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</si>
  <si>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</si>
  <si>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</si>
  <si>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</si>
  <si>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</si>
  <si>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</si>
  <si>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</si>
  <si>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</si>
  <si>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</si>
  <si>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</si>
  <si>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</si>
  <si>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</si>
  <si>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</si>
  <si>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</si>
  <si>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</si>
  <si>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</si>
  <si>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</si>
  <si>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</si>
  <si>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</si>
  <si>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</si>
  <si>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</si>
  <si>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</si>
  <si>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</si>
  <si>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</si>
  <si>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</si>
  <si>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</si>
  <si>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</si>
  <si>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</si>
  <si>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</si>
  <si>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</si>
  <si>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</si>
  <si>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</si>
  <si>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</si>
  <si>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</si>
  <si>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</si>
  <si>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</si>
  <si>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</si>
  <si>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</si>
  <si>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</si>
  <si>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</si>
  <si>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</si>
  <si>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</si>
  <si>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</si>
  <si>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</si>
  <si>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</si>
  <si>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</si>
  <si>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</si>
  <si>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</si>
  <si>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</si>
  <si>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</si>
  <si>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</si>
  <si>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</si>
  <si>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</si>
  <si>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</si>
  <si>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</si>
  <si>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</si>
  <si>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</si>
  <si>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</si>
  <si>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</si>
  <si>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</si>
  <si>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</si>
  <si>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</si>
  <si>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</si>
  <si>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</si>
  <si>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</si>
  <si>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</si>
  <si>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</si>
  <si>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</si>
  <si>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</si>
  <si>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</si>
  <si>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</si>
  <si>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</si>
  <si>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</si>
  <si>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</si>
  <si>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</si>
  <si>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</si>
  <si>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</si>
  <si>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</si>
  <si>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</si>
  <si>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</si>
  <si>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</si>
  <si>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</si>
  <si>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</si>
  <si>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</si>
  <si>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</si>
  <si>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</si>
  <si>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</si>
  <si>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</si>
  <si>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</si>
  <si>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</si>
  <si>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</si>
  <si>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</si>
  <si>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</si>
  <si>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</si>
  <si>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</si>
  <si>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</si>
  <si>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</si>
  <si>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</si>
  <si>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</si>
  <si>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</si>
  <si>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</si>
  <si>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</si>
  <si>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</si>
  <si>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</si>
  <si>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</si>
  <si>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</si>
  <si>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</si>
  <si>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</si>
  <si>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</si>
  <si>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</si>
  <si>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</si>
  <si>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</si>
  <si>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</si>
  <si>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</si>
  <si>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</si>
  <si>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</si>
  <si>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</si>
  <si>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</si>
  <si>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</si>
  <si>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</si>
  <si>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</si>
  <si>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</si>
  <si>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</si>
  <si>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</si>
  <si>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</si>
  <si>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</si>
  <si>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</si>
  <si>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</si>
  <si>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</si>
  <si>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</si>
  <si>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</si>
  <si>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</si>
  <si>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</si>
  <si>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</si>
  <si>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</si>
  <si>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</si>
  <si>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</si>
  <si>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</si>
  <si>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</si>
  <si>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</si>
  <si>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</si>
  <si>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</si>
  <si>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</si>
  <si>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</si>
  <si>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</si>
  <si>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</si>
  <si>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</si>
  <si>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</si>
  <si>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</si>
  <si>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</si>
  <si>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</si>
  <si>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</si>
  <si>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</si>
  <si>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</si>
  <si>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</si>
  <si>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</si>
  <si>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</si>
  <si>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</si>
  <si>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</si>
  <si>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</si>
  <si>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</si>
  <si>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</si>
  <si>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</si>
  <si>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</si>
  <si>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</si>
  <si>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</si>
  <si>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</si>
  <si>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</si>
  <si>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</si>
  <si>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</si>
  <si>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</si>
  <si>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</si>
  <si>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</si>
  <si>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</si>
  <si>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</si>
  <si>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</si>
  <si>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</si>
  <si>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</si>
  <si>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</si>
  <si>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</si>
  <si>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</si>
  <si>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</si>
  <si>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</si>
  <si>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</si>
  <si>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</si>
  <si>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</si>
  <si>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</si>
  <si>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</si>
  <si>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</si>
  <si>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</si>
  <si>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</si>
  <si>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</si>
  <si>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</si>
  <si>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</si>
  <si>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</si>
  <si>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</si>
  <si>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</si>
  <si>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</si>
  <si>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</si>
  <si>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</si>
  <si>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</si>
  <si>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</si>
  <si>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</si>
  <si>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</si>
  <si>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</si>
  <si>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</si>
  <si>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</si>
  <si>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</si>
  <si>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</si>
  <si>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</si>
  <si>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</si>
  <si>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</si>
  <si>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</si>
  <si>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</si>
  <si>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</si>
  <si>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</si>
  <si>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</si>
  <si>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</si>
  <si>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</si>
  <si>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</si>
  <si>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</si>
  <si>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</si>
  <si>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</si>
  <si>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</si>
  <si>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</si>
  <si>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</si>
  <si>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</si>
  <si>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</si>
  <si>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</si>
  <si>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</si>
  <si>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</si>
  <si>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</si>
  <si>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</si>
  <si>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</si>
  <si>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</si>
  <si>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</si>
  <si>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</si>
  <si>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</si>
  <si>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</si>
  <si>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</si>
  <si>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</si>
  <si>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</si>
  <si>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</si>
  <si>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</si>
  <si>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</si>
  <si>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</si>
  <si>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</si>
  <si>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</si>
  <si>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</si>
  <si>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</si>
  <si>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</si>
  <si>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</si>
  <si>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</si>
  <si>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</si>
  <si>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</si>
  <si>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</si>
  <si>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</si>
  <si>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</si>
  <si>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</si>
  <si>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</si>
  <si>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</si>
  <si>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</si>
  <si>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</si>
  <si>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</si>
  <si>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</si>
  <si>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</si>
  <si>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</si>
  <si>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</si>
  <si>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</si>
  <si>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</si>
  <si>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</si>
  <si>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</si>
  <si>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</si>
  <si>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</si>
  <si>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</si>
  <si>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</si>
  <si>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</si>
  <si>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</si>
  <si>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</si>
  <si>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</si>
  <si>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</si>
  <si>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</si>
  <si>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</si>
  <si>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</si>
  <si>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</si>
  <si>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</si>
  <si>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</si>
  <si>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</si>
  <si>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</si>
  <si>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</si>
  <si>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</si>
  <si>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</si>
  <si>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</si>
  <si>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</si>
  <si>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</si>
  <si>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</si>
  <si>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</si>
  <si>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</si>
  <si>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</si>
  <si>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</si>
  <si>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</si>
  <si>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</si>
  <si>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</si>
  <si>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</si>
  <si>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</si>
  <si>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</si>
  <si>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</si>
  <si>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</si>
  <si>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</si>
  <si>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</si>
  <si>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</si>
  <si>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</si>
  <si>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</si>
  <si>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</si>
  <si>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</si>
  <si>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</si>
  <si>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</si>
  <si>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</si>
  <si>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</si>
  <si>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</si>
  <si>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</si>
  <si>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</si>
  <si>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</si>
  <si>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</si>
  <si>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</si>
  <si>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</si>
  <si>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</si>
  <si>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</si>
  <si>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</si>
  <si>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</si>
  <si>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</si>
  <si>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</si>
  <si>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</si>
  <si>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</si>
  <si>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</si>
  <si>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</si>
  <si>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</si>
  <si>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</si>
  <si>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</si>
  <si>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</si>
  <si>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</si>
  <si>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</si>
  <si>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</si>
  <si>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</si>
  <si>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</si>
  <si>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</si>
  <si>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</si>
  <si>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</si>
  <si>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</si>
  <si>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</si>
  <si>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</si>
  <si>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</si>
  <si>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</si>
  <si>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</si>
  <si>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</si>
  <si>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</si>
  <si>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</si>
  <si>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</si>
  <si>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</si>
  <si>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</si>
  <si>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</si>
  <si>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</si>
  <si>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</si>
  <si>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</si>
  <si>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</si>
  <si>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</si>
  <si>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</si>
  <si>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</si>
  <si>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</si>
  <si>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</si>
  <si>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</si>
  <si>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</si>
  <si>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</si>
  <si>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</si>
  <si>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</si>
  <si>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</si>
  <si>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</si>
  <si>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</si>
  <si>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</si>
  <si>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</si>
  <si>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</si>
  <si>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</si>
  <si>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</si>
  <si>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</si>
  <si>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</si>
  <si>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</si>
  <si>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</si>
  <si>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</si>
  <si>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</si>
  <si>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</si>
  <si>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</si>
  <si>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</si>
  <si>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</si>
  <si>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</si>
  <si>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</si>
  <si>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</si>
  <si>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</si>
  <si>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</si>
  <si>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</si>
  <si>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</si>
  <si>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</si>
  <si>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</si>
  <si>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</si>
  <si>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</si>
  <si>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</si>
  <si>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</si>
  <si>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</si>
  <si>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</si>
  <si>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</si>
  <si>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</si>
  <si>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</si>
  <si>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</si>
  <si>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</si>
  <si>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</si>
  <si>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</si>
  <si>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</si>
  <si>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</si>
  <si>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</si>
  <si>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</si>
  <si>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</si>
  <si>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</si>
  <si>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</si>
  <si>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</si>
  <si>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</si>
  <si>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</si>
  <si>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</si>
  <si>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</si>
  <si>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</si>
  <si>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</si>
  <si>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</si>
  <si>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</si>
  <si>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</si>
  <si>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</si>
  <si>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</si>
  <si>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</si>
  <si>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</si>
  <si>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</si>
  <si>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</si>
  <si>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</si>
  <si>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</si>
  <si>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</si>
  <si>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</si>
  <si>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</si>
  <si>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</si>
  <si>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</si>
  <si>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</si>
  <si>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</si>
  <si>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</si>
  <si>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</si>
  <si>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</si>
  <si>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</si>
  <si>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</si>
  <si>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</si>
  <si>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</si>
  <si>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</si>
  <si>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</si>
  <si>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</si>
  <si>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</si>
  <si>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</si>
  <si>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</si>
  <si>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</si>
  <si>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</si>
  <si>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</si>
  <si>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</si>
  <si>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</si>
  <si>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</si>
  <si>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</si>
  <si>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</si>
  <si>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</si>
  <si>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</si>
  <si>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</si>
  <si>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</si>
  <si>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</si>
  <si>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</si>
  <si>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</si>
  <si>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</si>
  <si>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</si>
  <si>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</si>
  <si>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</si>
  <si>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</si>
  <si>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</si>
  <si>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</si>
  <si>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</si>
  <si>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</si>
  <si>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</si>
  <si>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</si>
  <si>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</si>
  <si>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</si>
  <si>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</si>
  <si>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</si>
  <si>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</si>
  <si>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</si>
  <si>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</si>
  <si>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</si>
  <si>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</si>
  <si>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</si>
  <si>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</si>
  <si>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</si>
  <si>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</si>
  <si>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</si>
  <si>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</si>
  <si>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</si>
  <si>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</si>
  <si>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</si>
  <si>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</si>
  <si>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</si>
  <si>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</si>
  <si>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</si>
  <si>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</si>
  <si>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</si>
  <si>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</si>
  <si>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</si>
  <si>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</si>
  <si>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</si>
  <si>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</si>
  <si>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</si>
  <si>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</si>
  <si>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</si>
  <si>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</si>
  <si>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</si>
  <si>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</si>
  <si>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</si>
  <si>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</si>
  <si>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</si>
  <si>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</si>
  <si>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</si>
  <si>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</si>
  <si>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</si>
  <si>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</si>
  <si>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</si>
  <si>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</si>
  <si>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</si>
  <si>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</si>
  <si>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</si>
  <si>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</si>
  <si>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</si>
  <si>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</si>
  <si>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</si>
  <si>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</si>
  <si>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</si>
  <si>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</si>
  <si>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</si>
  <si>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</si>
  <si>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</si>
  <si>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</si>
  <si>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</si>
  <si>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</si>
  <si>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</si>
  <si>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</si>
  <si>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</si>
  <si>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</si>
  <si>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</si>
  <si>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</si>
  <si>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</si>
  <si>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</si>
  <si>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</si>
  <si>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</si>
  <si>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</si>
  <si>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</si>
  <si>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</si>
  <si>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</si>
  <si>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</si>
  <si>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</si>
  <si>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</si>
  <si>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</si>
  <si>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</si>
  <si>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</si>
  <si>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</si>
  <si>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</si>
  <si>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</si>
  <si>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</si>
  <si>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</si>
  <si>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</si>
  <si>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</si>
  <si>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</si>
  <si>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</si>
  <si>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</si>
  <si>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</si>
  <si>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</si>
  <si>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</si>
  <si>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</si>
  <si>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</si>
  <si>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</si>
  <si>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</si>
  <si>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</si>
  <si>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</si>
  <si>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</si>
  <si>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</si>
  <si>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</si>
  <si>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</si>
  <si>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</si>
  <si>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</si>
  <si>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</si>
  <si>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</si>
  <si>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</si>
  <si>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</si>
  <si>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</si>
  <si>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</si>
  <si>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</si>
  <si>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</si>
  <si>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</si>
  <si>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</si>
  <si>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</si>
  <si>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</si>
  <si>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</si>
  <si>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</si>
  <si>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</si>
  <si>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</si>
  <si>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</si>
  <si>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</si>
  <si>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</si>
  <si>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</si>
  <si>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</si>
  <si>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</si>
  <si>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</si>
  <si>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</si>
  <si>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</si>
  <si>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</si>
  <si>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</si>
  <si>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</si>
  <si>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</si>
  <si>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</si>
  <si>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</si>
  <si>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</si>
  <si>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</si>
  <si>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</si>
  <si>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</si>
  <si>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</si>
  <si>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</si>
  <si>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</si>
  <si>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</si>
  <si>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</si>
  <si>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</si>
  <si>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</si>
  <si>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</si>
  <si>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</si>
  <si>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</si>
  <si>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</si>
  <si>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</si>
  <si>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</si>
  <si>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</si>
  <si>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</si>
  <si>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</si>
  <si>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</si>
  <si>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</si>
  <si>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</si>
  <si>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</si>
  <si>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</si>
  <si>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</si>
  <si>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</si>
  <si>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</si>
  <si>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</si>
  <si>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</si>
  <si>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</si>
  <si>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</si>
  <si>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</si>
  <si>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</si>
  <si>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</si>
  <si>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</si>
  <si>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</si>
  <si>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</si>
  <si>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</si>
  <si>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</si>
  <si>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</si>
  <si>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</si>
  <si>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</si>
  <si>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</si>
  <si>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</si>
  <si>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</si>
  <si>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</si>
  <si>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</si>
  <si>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</si>
  <si>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</si>
  <si>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</si>
  <si>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</si>
  <si>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</si>
  <si>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</si>
  <si>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</si>
  <si>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</si>
  <si>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</si>
  <si>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</si>
  <si>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</si>
  <si>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</si>
  <si>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</si>
  <si>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</si>
  <si>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</si>
  <si>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</si>
  <si>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</si>
  <si>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</si>
  <si>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</si>
  <si>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</si>
  <si>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</si>
  <si>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</si>
  <si>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</si>
  <si>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</si>
  <si>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</si>
  <si>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</si>
  <si>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</si>
  <si>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</si>
  <si>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</si>
  <si>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</si>
  <si>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</si>
  <si>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</si>
  <si>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</si>
  <si>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</si>
  <si>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</si>
  <si>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</si>
  <si>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</si>
  <si>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</si>
  <si>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</si>
  <si>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</si>
  <si>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</si>
  <si>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</si>
  <si>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</si>
  <si>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</si>
  <si>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</si>
  <si>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</si>
  <si>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</si>
  <si>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</si>
  <si>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</si>
  <si>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</si>
  <si>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</si>
  <si>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</si>
  <si>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</si>
  <si>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</si>
  <si>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</si>
  <si>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</si>
  <si>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</si>
  <si>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</si>
  <si>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</si>
  <si>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</si>
  <si>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</si>
  <si>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</si>
  <si>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</si>
  <si>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</si>
  <si>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</si>
  <si>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</si>
  <si>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</si>
  <si>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</si>
  <si>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</si>
  <si>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</si>
  <si>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</si>
  <si>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</si>
  <si>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</si>
  <si>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</si>
  <si>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</si>
  <si>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</si>
  <si>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</si>
  <si>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</si>
  <si>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</si>
  <si>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</si>
  <si>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</si>
  <si>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</si>
  <si>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</si>
  <si>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</si>
  <si>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</si>
  <si>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</si>
  <si>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</si>
  <si>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</si>
  <si>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</si>
  <si>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</si>
  <si>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</si>
  <si>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</si>
  <si>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</si>
  <si>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</si>
  <si>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</si>
  <si>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</si>
  <si>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</si>
  <si>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</si>
  <si>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</si>
  <si>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</si>
  <si>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</si>
  <si>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</si>
  <si>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</si>
  <si>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</si>
  <si>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</si>
  <si>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</si>
  <si>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</si>
  <si>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</si>
  <si>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</si>
  <si>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</si>
  <si>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</si>
  <si>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</si>
  <si>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</si>
  <si>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</si>
  <si>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</si>
  <si>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</si>
  <si>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</si>
  <si>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</si>
  <si>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</si>
  <si>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</si>
  <si>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</si>
  <si>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</si>
  <si>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</si>
  <si>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</si>
  <si>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</si>
  <si>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</si>
  <si>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</si>
  <si>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</si>
  <si>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</si>
  <si>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</si>
  <si>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</si>
  <si>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</si>
  <si>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</si>
  <si>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</si>
  <si>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</si>
  <si>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</si>
  <si>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</si>
  <si>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</si>
  <si>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</si>
  <si>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</si>
  <si>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</si>
  <si>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</si>
  <si>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</si>
  <si>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</si>
  <si>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</si>
  <si>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</si>
  <si>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</si>
  <si>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</si>
  <si>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</si>
  <si>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</si>
  <si>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</si>
  <si>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</si>
  <si>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</si>
  <si>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</si>
  <si>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</si>
  <si>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</si>
  <si>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</si>
  <si>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</si>
  <si>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</si>
  <si>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</si>
  <si>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</si>
  <si>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</si>
  <si>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</si>
  <si>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</si>
  <si>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</si>
  <si>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</si>
  <si>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</si>
  <si>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</si>
  <si>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</si>
  <si>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</si>
  <si>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</si>
  <si>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</si>
  <si>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</si>
  <si>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</si>
  <si>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</si>
  <si>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</si>
  <si>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</si>
  <si>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</si>
  <si>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</si>
  <si>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</si>
  <si>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</si>
  <si>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</si>
  <si>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</si>
  <si>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</si>
  <si>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</si>
  <si>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</si>
  <si>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</si>
  <si>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</si>
  <si>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</si>
  <si>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</si>
  <si>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</si>
  <si>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</si>
  <si>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</si>
  <si>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</si>
  <si>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</si>
  <si>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</si>
  <si>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</si>
  <si>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</si>
  <si>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</si>
  <si>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</si>
  <si>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</si>
  <si>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</si>
  <si>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</si>
  <si>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</si>
  <si>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</si>
  <si>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</si>
  <si>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</si>
  <si>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</si>
  <si>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</si>
  <si>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</si>
  <si>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</si>
  <si>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</si>
  <si>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</si>
  <si>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</si>
  <si>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</si>
  <si>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</si>
  <si>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</si>
  <si>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</si>
  <si>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</si>
  <si>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</si>
  <si>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</si>
  <si>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</si>
  <si>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</si>
  <si>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</si>
  <si>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</si>
  <si>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</si>
  <si>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</si>
  <si>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</si>
  <si>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</si>
  <si>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</si>
  <si>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</si>
  <si>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</si>
  <si>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</si>
  <si>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</si>
  <si>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</si>
  <si>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</si>
  <si>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</si>
  <si>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</si>
  <si>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</si>
  <si>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</si>
  <si>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</si>
  <si>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</si>
  <si>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</si>
  <si>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</si>
  <si>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</si>
  <si>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</si>
  <si>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</si>
  <si>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</si>
  <si>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</si>
  <si>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</si>
  <si>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</si>
  <si>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</si>
  <si>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</si>
  <si>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</si>
  <si>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</si>
  <si>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</si>
  <si>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</si>
  <si>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</si>
  <si>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</si>
  <si>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</si>
  <si>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</si>
  <si>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</si>
  <si>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</si>
  <si>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</si>
  <si>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</si>
  <si>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</si>
  <si>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</si>
  <si>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</si>
  <si>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</si>
  <si>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</si>
  <si>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</si>
  <si>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</si>
  <si>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</si>
  <si>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</si>
  <si>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</si>
  <si>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</si>
  <si>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</si>
  <si>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</si>
  <si>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</si>
  <si>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</si>
  <si>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</si>
  <si>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</si>
  <si>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</si>
  <si>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</si>
  <si>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</si>
  <si>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</si>
  <si>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</si>
  <si>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</si>
  <si>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</si>
  <si>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</si>
  <si>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</si>
  <si>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</si>
  <si>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</si>
  <si>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</si>
  <si>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</si>
  <si>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</si>
  <si>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</si>
  <si>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</si>
  <si>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</si>
  <si>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</si>
  <si>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</si>
  <si>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</si>
  <si>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</si>
  <si>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</si>
  <si>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</si>
  <si>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</si>
  <si>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</si>
  <si>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</si>
  <si>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</si>
  <si>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</si>
  <si>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</si>
  <si>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</si>
  <si>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</si>
  <si>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</si>
  <si>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</si>
  <si>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</si>
  <si>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</si>
  <si>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</si>
  <si>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</si>
  <si>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</si>
  <si>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</si>
  <si>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</si>
  <si>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</si>
  <si>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</si>
  <si>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</si>
  <si>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</si>
  <si>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</si>
  <si>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</si>
  <si>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</si>
  <si>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</si>
  <si>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</si>
  <si>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</si>
  <si>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</si>
  <si>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</si>
  <si>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</si>
  <si>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</si>
  <si>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</si>
  <si>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</si>
  <si>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</si>
  <si>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</si>
  <si>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</si>
  <si>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</si>
  <si>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</si>
  <si>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</si>
  <si>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</si>
  <si>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</si>
  <si>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</si>
  <si>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</si>
  <si>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</si>
  <si>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</si>
  <si>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</si>
  <si>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</si>
  <si>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</si>
  <si>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</si>
  <si>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</si>
  <si>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</si>
  <si>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</si>
  <si>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</si>
  <si>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</si>
  <si>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</si>
  <si>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</si>
  <si>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</si>
  <si>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</si>
  <si>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</si>
  <si>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</si>
  <si>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</si>
  <si>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</si>
  <si>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</si>
  <si>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</si>
  <si>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</si>
  <si>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</si>
  <si>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</si>
  <si>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</si>
  <si>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</si>
  <si>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</si>
  <si>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</si>
  <si>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</si>
  <si>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</si>
  <si>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</si>
  <si>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</si>
  <si>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</si>
  <si>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</si>
  <si>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</si>
  <si>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</si>
  <si>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</si>
  <si>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</si>
  <si>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</si>
  <si>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</si>
  <si>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</si>
  <si>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</si>
  <si>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</si>
  <si>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</si>
  <si>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</si>
  <si>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</si>
  <si>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</si>
  <si>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</si>
  <si>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</si>
  <si>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</si>
  <si>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</si>
  <si>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</si>
  <si>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</si>
  <si>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</si>
  <si>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</si>
  <si>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</si>
  <si>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</si>
  <si>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</si>
  <si>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</si>
  <si>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</si>
  <si>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</si>
  <si>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</si>
  <si>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</si>
  <si>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</si>
  <si>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</si>
  <si>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</si>
  <si>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</si>
  <si>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</si>
  <si>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</si>
  <si>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</si>
  <si>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</si>
  <si>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</si>
  <si>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</si>
  <si>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</si>
  <si>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</si>
  <si>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</si>
  <si>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</si>
  <si>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</si>
  <si>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</si>
  <si>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</si>
  <si>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</si>
  <si>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</si>
  <si>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</si>
  <si>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</si>
  <si>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</si>
  <si>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</si>
  <si>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</si>
  <si>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</si>
  <si>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</si>
  <si>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</si>
  <si>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</si>
  <si>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</si>
  <si>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</si>
  <si>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</si>
  <si>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</si>
  <si>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</si>
  <si>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</si>
  <si>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</si>
  <si>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</si>
  <si>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</si>
  <si>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</si>
  <si>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</si>
  <si>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</si>
  <si>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</si>
  <si>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</si>
  <si>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</si>
  <si>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</si>
  <si>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</si>
  <si>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</si>
  <si>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</si>
  <si>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</si>
  <si>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</si>
  <si>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</si>
  <si>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</si>
  <si>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</si>
  <si>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</si>
  <si>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</si>
  <si>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</si>
  <si>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</si>
  <si>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</si>
  <si>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</si>
  <si>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</si>
  <si>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</si>
  <si>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</si>
  <si>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</si>
  <si>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</si>
  <si>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</si>
  <si>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</si>
  <si>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</si>
  <si>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</si>
  <si>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</si>
  <si>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</si>
  <si>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</si>
  <si>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</si>
  <si>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</si>
  <si>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</si>
  <si>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</si>
  <si>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</si>
  <si>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</si>
  <si>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</si>
  <si>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</si>
  <si>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</si>
  <si>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</si>
  <si>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</si>
  <si>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</si>
  <si>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</si>
  <si>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</si>
  <si>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</si>
  <si>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</si>
  <si>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</si>
  <si>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</si>
  <si>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</si>
  <si>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</si>
  <si>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</si>
  <si>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</si>
  <si>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</si>
  <si>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</si>
  <si>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</si>
  <si>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</si>
  <si>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</si>
  <si>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</si>
  <si>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</si>
  <si>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</si>
  <si>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</si>
  <si>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</si>
  <si>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</si>
  <si>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</si>
  <si>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</si>
  <si>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</si>
  <si>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</si>
  <si>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</si>
  <si>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</si>
  <si>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</si>
  <si>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</si>
  <si>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</si>
  <si>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</si>
  <si>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</si>
  <si>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</si>
  <si>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</si>
  <si>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</si>
  <si>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</si>
  <si>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</si>
  <si>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</si>
  <si>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</si>
  <si>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</si>
  <si>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</si>
  <si>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</si>
  <si>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</si>
  <si>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</si>
  <si>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</si>
  <si>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</si>
  <si>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</si>
  <si>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</si>
  <si>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</si>
  <si>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</si>
  <si>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</si>
  <si>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</si>
  <si>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</si>
  <si>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</si>
  <si>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</si>
  <si>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</si>
  <si>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</si>
  <si>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</si>
  <si>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</si>
  <si>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</si>
  <si>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</si>
  <si>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</si>
  <si>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</si>
  <si>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</si>
  <si>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</si>
  <si>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</si>
  <si>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</si>
  <si>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</si>
  <si>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</si>
  <si>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</si>
  <si>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</si>
  <si>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</si>
  <si>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</si>
  <si>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</si>
  <si>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</si>
  <si>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</si>
  <si>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</si>
  <si>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</si>
  <si>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</si>
  <si>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</si>
  <si>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</si>
  <si>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</si>
  <si>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</si>
  <si>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</si>
  <si>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</si>
  <si>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</si>
  <si>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</si>
  <si>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</si>
  <si>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</si>
  <si>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</si>
  <si>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</si>
  <si>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</si>
  <si>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</si>
  <si>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</si>
  <si>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</si>
  <si>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</si>
  <si>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</si>
  <si>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</si>
  <si>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</si>
  <si>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</si>
  <si>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</si>
  <si>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</si>
  <si>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</si>
  <si>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</si>
  <si>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</si>
  <si>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</si>
  <si>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</si>
  <si>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</si>
  <si>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</si>
  <si>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</si>
  <si>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</si>
  <si>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</si>
  <si>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</si>
  <si>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</si>
  <si>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</si>
  <si>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</si>
  <si>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</si>
  <si>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</si>
  <si>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</si>
  <si>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</si>
  <si>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</si>
  <si>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</si>
  <si>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</si>
  <si>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</si>
  <si>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</si>
  <si>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</si>
  <si>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</si>
  <si>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</si>
  <si>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</si>
  <si>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</si>
  <si>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</si>
  <si>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</si>
  <si>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</si>
  <si>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</si>
  <si>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</si>
  <si>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</si>
  <si>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</si>
  <si>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</si>
  <si>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</si>
  <si>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</si>
  <si>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</si>
  <si>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</si>
  <si>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</si>
  <si>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</si>
  <si>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</si>
  <si>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</si>
  <si>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</si>
  <si>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</si>
  <si>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</si>
  <si>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</si>
  <si>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</si>
  <si>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</si>
  <si>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</si>
  <si>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</si>
  <si>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</si>
  <si>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</si>
  <si>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</si>
  <si>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</si>
  <si>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</si>
  <si>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</si>
  <si>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</si>
  <si>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</si>
  <si>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</si>
  <si>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</si>
  <si>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</si>
  <si>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</si>
  <si>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</si>
  <si>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</si>
  <si>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</si>
  <si>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</si>
  <si>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</si>
  <si>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</si>
  <si>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</si>
  <si>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</si>
  <si>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</si>
  <si>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</si>
  <si>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</si>
  <si>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</si>
  <si>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</si>
  <si>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</si>
  <si>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</si>
  <si>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</si>
  <si>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</si>
  <si>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</si>
  <si>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</si>
  <si>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</si>
  <si>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</si>
  <si>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</si>
  <si>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</si>
  <si>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</si>
  <si>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</si>
  <si>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</si>
  <si>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</si>
  <si>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</si>
  <si>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</si>
  <si>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</si>
  <si>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</si>
  <si>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</si>
  <si>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</si>
  <si>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</si>
  <si>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</si>
  <si>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</si>
  <si>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</si>
  <si>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</si>
  <si>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</si>
  <si>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</si>
  <si>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</si>
  <si>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</si>
  <si>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</si>
  <si>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</si>
  <si>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</si>
  <si>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</si>
  <si>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</si>
  <si>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</si>
  <si>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</si>
  <si>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</si>
  <si>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</si>
  <si>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</si>
  <si>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</si>
  <si>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</si>
  <si>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</si>
  <si>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</si>
  <si>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</si>
  <si>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</si>
  <si>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</si>
  <si>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</si>
  <si>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</si>
  <si>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</si>
  <si>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</si>
  <si>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</si>
  <si>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</si>
  <si>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</si>
  <si>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</si>
  <si>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</si>
  <si>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</si>
  <si>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</si>
  <si>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</si>
  <si>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</si>
  <si>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</si>
  <si>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</si>
  <si>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</si>
  <si>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</si>
  <si>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</si>
  <si>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</si>
  <si>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</si>
  <si>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</si>
  <si>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</si>
  <si>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</si>
  <si>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</si>
  <si>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</si>
  <si>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</si>
  <si>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</si>
  <si>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</si>
  <si>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</si>
  <si>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</si>
  <si>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</si>
  <si>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</si>
  <si>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</si>
  <si>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</si>
  <si>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</si>
  <si>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</si>
  <si>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</si>
  <si>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</si>
  <si>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</si>
  <si>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</si>
  <si>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</si>
  <si>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</si>
  <si>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</si>
  <si>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</si>
  <si>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</si>
  <si>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</si>
  <si>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</si>
  <si>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</si>
  <si>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</si>
  <si>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</si>
  <si>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</si>
  <si>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</si>
  <si>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</si>
  <si>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</si>
  <si>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</si>
  <si>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</si>
  <si>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</si>
  <si>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</si>
  <si>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</si>
  <si>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</si>
  <si>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</si>
  <si>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</si>
  <si>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</si>
  <si>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</si>
  <si>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</si>
  <si>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</si>
  <si>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</si>
  <si>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</si>
  <si>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</si>
  <si>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</si>
  <si>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</si>
  <si>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</si>
  <si>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</si>
  <si>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</si>
  <si>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</si>
  <si>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</si>
  <si>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</si>
  <si>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</si>
  <si>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</si>
  <si>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</si>
  <si>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</si>
  <si>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</si>
  <si>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</si>
  <si>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</si>
  <si>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</si>
  <si>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</si>
  <si>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</si>
  <si>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</si>
  <si>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</si>
  <si>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</si>
  <si>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</si>
  <si>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</si>
  <si>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</si>
  <si>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</si>
  <si>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</si>
  <si>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</si>
  <si>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</si>
  <si>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</si>
  <si>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</si>
  <si>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</si>
  <si>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</si>
  <si>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</si>
  <si>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</si>
  <si>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</si>
  <si>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</si>
  <si>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</si>
  <si>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</si>
  <si>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</si>
  <si>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</si>
  <si>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</si>
  <si>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</si>
  <si>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</si>
  <si>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</si>
  <si>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</si>
  <si>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</si>
  <si>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</si>
  <si>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</si>
  <si>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</si>
  <si>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</si>
  <si>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</si>
  <si>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</si>
  <si>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</si>
  <si>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</si>
  <si>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</si>
  <si>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</si>
  <si>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</si>
  <si>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</si>
  <si>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</si>
  <si>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</si>
  <si>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</si>
  <si>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</si>
  <si>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</si>
  <si>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</si>
  <si>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</si>
  <si>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</si>
  <si>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</si>
  <si>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</si>
  <si>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</si>
  <si>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</si>
  <si>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</si>
  <si>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</si>
  <si>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</si>
  <si>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</si>
  <si>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</si>
  <si>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</si>
  <si>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</si>
  <si>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</si>
  <si>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</si>
  <si>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</si>
  <si>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</si>
  <si>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</si>
  <si>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</si>
  <si>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</si>
  <si>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</si>
  <si>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</si>
  <si>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</si>
  <si>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</si>
  <si>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</si>
  <si>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</si>
  <si>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</si>
  <si>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</si>
  <si>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</si>
  <si>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</si>
  <si>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</si>
  <si>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</si>
  <si>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</si>
  <si>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</si>
  <si>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</si>
  <si>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</si>
  <si>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</si>
  <si>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</si>
  <si>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</si>
  <si>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</si>
  <si>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</si>
  <si>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</si>
  <si>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</si>
  <si>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</si>
  <si>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</si>
  <si>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</si>
  <si>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</si>
  <si>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</si>
  <si>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</si>
  <si>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</si>
  <si>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</si>
  <si>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</si>
  <si>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</si>
  <si>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</si>
  <si>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</si>
  <si>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</si>
  <si>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</si>
  <si>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</si>
  <si>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</si>
  <si>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</si>
  <si>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</si>
  <si>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</si>
  <si>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</si>
  <si>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</si>
  <si>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</si>
  <si>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</si>
  <si>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</si>
  <si>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</si>
  <si>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</si>
  <si>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</si>
  <si>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</si>
  <si>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</si>
  <si>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</si>
  <si>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</si>
  <si>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</si>
  <si>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</si>
  <si>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</si>
  <si>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</si>
  <si>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</si>
  <si>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</si>
  <si>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</si>
  <si>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</si>
  <si>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</si>
  <si>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</si>
  <si>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</si>
  <si>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</si>
  <si>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</si>
  <si>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</si>
  <si>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</si>
  <si>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</si>
  <si>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</si>
  <si>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</si>
  <si>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</si>
  <si>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</si>
  <si>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</si>
  <si>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</si>
  <si>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</si>
  <si>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</si>
  <si>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</si>
  <si>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</si>
  <si>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</si>
  <si>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</si>
  <si>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</si>
  <si>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</si>
  <si>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</si>
  <si>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</si>
  <si>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</si>
  <si>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</si>
  <si>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</si>
  <si>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</si>
  <si>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</si>
  <si>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</si>
  <si>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</si>
  <si>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</si>
  <si>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</si>
  <si>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</si>
  <si>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</si>
  <si>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</si>
  <si>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</si>
  <si>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</si>
  <si>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</si>
  <si>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</si>
  <si>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</si>
  <si>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</si>
  <si>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</si>
  <si>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</si>
  <si>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</si>
  <si>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</si>
  <si>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</si>
  <si>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</si>
  <si>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</si>
  <si>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</si>
  <si>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</si>
  <si>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</si>
  <si>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</si>
  <si>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</si>
  <si>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</si>
  <si>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</si>
  <si>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</si>
  <si>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</si>
  <si>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</si>
  <si>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</si>
  <si>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</si>
  <si>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</si>
  <si>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</si>
  <si>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</si>
  <si>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</si>
  <si>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</si>
  <si>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</si>
  <si>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</si>
  <si>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</si>
  <si>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</si>
  <si>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</si>
  <si>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</si>
  <si>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</si>
  <si>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</si>
  <si>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</si>
  <si>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</si>
  <si>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</si>
  <si>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</si>
  <si>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</si>
  <si>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</si>
  <si>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</si>
  <si>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</si>
  <si>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</si>
  <si>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</si>
  <si>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</si>
  <si>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</si>
  <si>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</si>
  <si>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</si>
  <si>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</si>
  <si>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</si>
  <si>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</si>
  <si>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</si>
  <si>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</si>
  <si>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</si>
  <si>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</si>
  <si>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</si>
  <si>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</si>
  <si>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</si>
  <si>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</si>
  <si>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</si>
  <si>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</si>
  <si>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</si>
  <si>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</si>
  <si>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</si>
  <si>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</si>
  <si>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</si>
  <si>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</si>
  <si>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</si>
  <si>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</si>
  <si>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</si>
  <si>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</si>
  <si>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</si>
  <si>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</si>
  <si>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</si>
  <si>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</si>
  <si>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</si>
  <si>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</si>
  <si>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</si>
  <si>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</si>
  <si>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</si>
  <si>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</si>
  <si>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</si>
  <si>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</si>
  <si>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</si>
  <si>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</si>
  <si>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</si>
  <si>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</si>
  <si>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</si>
  <si>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</si>
  <si>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</si>
  <si>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</si>
  <si>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</si>
  <si>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</si>
  <si>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</si>
  <si>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</si>
  <si>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</si>
  <si>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</si>
  <si>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</si>
  <si>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</si>
  <si>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</si>
  <si>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</si>
  <si>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</si>
  <si>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</si>
  <si>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</si>
  <si>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</si>
  <si>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</si>
  <si>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</si>
  <si>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</si>
  <si>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</si>
  <si>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</si>
  <si>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</si>
  <si>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</si>
  <si>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</si>
  <si>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</si>
  <si>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</si>
  <si>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</si>
  <si>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</si>
  <si>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</si>
  <si>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</si>
  <si>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</si>
  <si>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</si>
  <si>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</si>
  <si>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</si>
  <si>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</si>
  <si>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</si>
  <si>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</si>
  <si>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</si>
  <si>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</si>
  <si>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</si>
  <si>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</si>
  <si>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</si>
  <si>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</si>
  <si>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</si>
  <si>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</si>
  <si>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</si>
  <si>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</si>
  <si>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</si>
  <si>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</si>
  <si>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</si>
  <si>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</si>
  <si>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</si>
  <si>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</si>
  <si>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</si>
  <si>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</si>
  <si>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</si>
  <si>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</si>
  <si>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</si>
  <si>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</si>
  <si>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</si>
  <si>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</si>
  <si>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</si>
  <si>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</si>
  <si>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</si>
  <si>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</si>
  <si>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</si>
  <si>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</si>
  <si>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</si>
  <si>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</si>
  <si>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</si>
  <si>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</si>
  <si>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</si>
  <si>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</si>
  <si>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</si>
  <si>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</si>
  <si>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</si>
  <si>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</si>
  <si>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</si>
  <si>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</si>
  <si>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</si>
  <si>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</si>
  <si>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</si>
  <si>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</si>
  <si>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</si>
  <si>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</si>
  <si>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</si>
  <si>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</si>
  <si>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</si>
  <si>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</si>
  <si>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</si>
  <si>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</si>
  <si>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</si>
  <si>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</si>
  <si>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</si>
  <si>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</si>
  <si>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</si>
  <si>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</si>
  <si>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</si>
  <si>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</si>
  <si>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</si>
  <si>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</si>
  <si>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</si>
  <si>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</si>
  <si>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</si>
  <si>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</si>
  <si>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</si>
  <si>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</si>
  <si>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</si>
  <si>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</si>
  <si>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</si>
  <si>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</si>
  <si>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</si>
  <si>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</si>
  <si>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</si>
  <si>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</si>
  <si>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</si>
  <si>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</si>
  <si>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</si>
  <si>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</si>
  <si>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</si>
  <si>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</si>
  <si>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</si>
  <si>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</si>
  <si>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</si>
  <si>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</si>
  <si>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</si>
  <si>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</si>
  <si>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</si>
  <si>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</si>
  <si>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</si>
  <si>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</si>
  <si>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</si>
  <si>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</si>
  <si>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</si>
  <si>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</si>
  <si>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</si>
  <si>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</si>
  <si>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</si>
  <si>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</si>
  <si>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</si>
  <si>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</si>
  <si>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</si>
  <si>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</si>
  <si>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</si>
  <si>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</si>
  <si>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</si>
  <si>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</si>
  <si>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</si>
  <si>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</si>
  <si>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</si>
  <si>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</si>
  <si>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</si>
  <si>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</si>
  <si>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</si>
  <si>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</si>
  <si>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</si>
  <si>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</si>
  <si>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</si>
  <si>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</si>
  <si>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</si>
  <si>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</si>
  <si>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</si>
  <si>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</si>
  <si>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</si>
  <si>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</si>
  <si>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</si>
  <si>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</si>
  <si>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</si>
  <si>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</si>
  <si>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</si>
  <si>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</si>
  <si>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</si>
  <si>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</si>
  <si>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</si>
  <si>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</si>
  <si>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</si>
  <si>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</si>
  <si>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</si>
  <si>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</si>
  <si>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</si>
  <si>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</si>
  <si>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</si>
  <si>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</si>
  <si>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</si>
  <si>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</si>
  <si>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</si>
  <si>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</si>
  <si>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</si>
  <si>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</si>
  <si>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</si>
  <si>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</si>
  <si>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</si>
  <si>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</si>
  <si>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</si>
  <si>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</si>
  <si>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</si>
  <si>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</si>
  <si>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</si>
  <si>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</si>
  <si>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</si>
  <si>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</si>
  <si>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</si>
  <si>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</si>
  <si>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</si>
  <si>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</si>
  <si>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</si>
  <si>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</si>
  <si>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</si>
  <si>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</si>
  <si>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</si>
  <si>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</si>
  <si>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</si>
  <si>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</si>
  <si>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</si>
  <si>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</si>
  <si>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</si>
  <si>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</si>
  <si>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</si>
  <si>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</si>
  <si>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</si>
  <si>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</si>
  <si>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</si>
  <si>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</si>
  <si>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</si>
  <si>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</si>
  <si>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</si>
  <si>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</si>
  <si>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</si>
  <si>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</si>
  <si>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</si>
  <si>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</si>
  <si>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</si>
  <si>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</si>
  <si>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</si>
  <si>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</si>
  <si>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</si>
  <si>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</si>
  <si>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</si>
  <si>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</si>
  <si>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</si>
  <si>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</si>
  <si>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</si>
  <si>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</si>
  <si>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</si>
  <si>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</si>
  <si>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</si>
  <si>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</si>
  <si>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</si>
  <si>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</si>
  <si>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</si>
  <si>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</si>
  <si>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</si>
  <si>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</si>
  <si>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</si>
  <si>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</si>
  <si>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</si>
  <si>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</si>
  <si>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</si>
  <si>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</si>
  <si>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</si>
  <si>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</si>
  <si>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</si>
  <si>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</si>
  <si>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</si>
  <si>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</si>
  <si>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</si>
  <si>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</si>
  <si>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</si>
  <si>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</si>
  <si>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</si>
  <si>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</si>
  <si>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</si>
  <si>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</si>
  <si>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</si>
  <si>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</si>
  <si>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</si>
  <si>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</si>
  <si>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</si>
  <si>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</si>
  <si>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</si>
  <si>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</si>
  <si>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</si>
  <si>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</si>
  <si>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</si>
  <si>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</si>
  <si>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</si>
  <si>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</si>
  <si>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</si>
  <si>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</si>
  <si>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</si>
  <si>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</si>
  <si>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</si>
  <si>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</si>
  <si>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</si>
  <si>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</si>
  <si>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</si>
  <si>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</si>
  <si>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</si>
  <si>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</si>
  <si>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</si>
  <si>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</si>
  <si>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</si>
  <si>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</si>
  <si>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</si>
  <si>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</si>
  <si>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</si>
  <si>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</si>
  <si>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</si>
  <si>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</si>
  <si>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</si>
  <si>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</si>
  <si>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</si>
  <si>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</si>
  <si>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</si>
  <si>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</si>
  <si>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</si>
  <si>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</si>
  <si>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</si>
  <si>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</si>
  <si>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</si>
  <si>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</si>
  <si>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</si>
  <si>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</si>
  <si>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</si>
  <si>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</si>
  <si>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</si>
  <si>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</si>
  <si>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</si>
  <si>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</si>
  <si>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</si>
  <si>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</si>
  <si>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</si>
  <si>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</si>
  <si>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</si>
  <si>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</si>
  <si>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</si>
  <si>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</si>
  <si>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</si>
  <si>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</si>
  <si>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</si>
  <si>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</si>
  <si>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</si>
  <si>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</si>
  <si>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</si>
  <si>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</si>
  <si>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</si>
  <si>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</si>
  <si>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</si>
  <si>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</si>
  <si>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</si>
  <si>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</si>
  <si>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</si>
  <si>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</si>
  <si>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</si>
  <si>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</si>
  <si>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</si>
  <si>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</si>
  <si>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</si>
  <si>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</si>
  <si>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</si>
  <si>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</si>
  <si>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</si>
  <si>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</si>
  <si>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</si>
  <si>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</si>
  <si>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</si>
  <si>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</si>
  <si>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</si>
  <si>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</si>
  <si>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</si>
  <si>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</si>
  <si>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</si>
  <si>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</si>
  <si>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</si>
  <si>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</si>
  <si>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</si>
  <si>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</si>
  <si>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</si>
  <si>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</si>
  <si>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</si>
  <si>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</si>
  <si>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</si>
  <si>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</si>
  <si>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</si>
  <si>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</si>
  <si>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</si>
  <si>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</si>
  <si>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</si>
  <si>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</si>
  <si>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</si>
  <si>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</si>
  <si>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</si>
  <si>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</si>
  <si>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</si>
  <si>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</si>
  <si>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</si>
  <si>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</si>
  <si>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</si>
  <si>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</si>
  <si>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</si>
  <si>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</si>
  <si>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</si>
  <si>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</si>
  <si>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</si>
  <si>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</si>
  <si>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</si>
  <si>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</si>
  <si>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</si>
  <si>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</si>
  <si>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</si>
  <si>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</si>
  <si>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</si>
  <si>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</si>
  <si>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</si>
  <si>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</si>
  <si>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</si>
  <si>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</si>
  <si>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</si>
  <si>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</si>
  <si>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</si>
  <si>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</si>
  <si>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</si>
  <si>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</si>
  <si>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</si>
  <si>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</si>
  <si>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</si>
  <si>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</si>
  <si>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</si>
  <si>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</si>
  <si>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</si>
  <si>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</si>
  <si>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</si>
  <si>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</si>
  <si>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</si>
  <si>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</si>
  <si>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</si>
  <si>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</si>
  <si>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</si>
  <si>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</si>
  <si>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</si>
  <si>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</si>
  <si>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</si>
  <si>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</si>
  <si>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</si>
  <si>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</si>
  <si>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</si>
  <si>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</si>
  <si>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</si>
  <si>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</si>
  <si>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</si>
  <si>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</si>
  <si>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</si>
  <si>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</si>
  <si>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</si>
  <si>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</si>
  <si>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</si>
  <si>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</si>
  <si>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</si>
  <si>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</si>
  <si>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</si>
  <si>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</si>
  <si>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</si>
  <si>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</si>
  <si>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</si>
  <si>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</si>
  <si>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</si>
  <si>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</si>
  <si>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</si>
  <si>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</si>
  <si>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</si>
  <si>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</si>
  <si>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</si>
  <si>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</si>
  <si>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</si>
  <si>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</si>
  <si>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</si>
  <si>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</si>
  <si>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</si>
  <si>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</si>
  <si>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</si>
  <si>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</si>
  <si>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</si>
  <si>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</si>
  <si>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</si>
  <si>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</si>
  <si>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</si>
  <si>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</si>
  <si>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</si>
  <si>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</si>
  <si>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</si>
  <si>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</si>
  <si>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</si>
  <si>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</si>
  <si>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</si>
  <si>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</si>
  <si>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</si>
  <si>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</si>
  <si>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</si>
  <si>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</si>
  <si>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</si>
  <si>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</si>
  <si>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</si>
  <si>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</si>
  <si>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</si>
  <si>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</si>
  <si>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</si>
  <si>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</si>
  <si>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</si>
  <si>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</si>
  <si>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</si>
  <si>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</si>
  <si>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</si>
  <si>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</si>
  <si>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</si>
  <si>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</si>
  <si>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</si>
  <si>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</si>
  <si>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</si>
  <si>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</si>
  <si>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</si>
  <si>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</si>
  <si>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</si>
  <si>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</si>
  <si>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</si>
  <si>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</si>
  <si>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</si>
  <si>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</si>
  <si>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</si>
  <si>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</si>
  <si>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</si>
  <si>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</si>
  <si>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</si>
  <si>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</si>
  <si>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</si>
  <si>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</si>
  <si>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</si>
  <si>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</si>
  <si>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</si>
  <si>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</si>
  <si>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</si>
  <si>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</si>
  <si>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</si>
  <si>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</si>
  <si>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</si>
  <si>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</si>
  <si>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</si>
  <si>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</si>
  <si>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</si>
  <si>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</si>
  <si>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</si>
  <si>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</si>
  <si>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</si>
  <si>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</si>
  <si>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</si>
  <si>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</si>
  <si>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</si>
  <si>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</si>
  <si>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</si>
  <si>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</si>
  <si>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</si>
  <si>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</si>
  <si>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</si>
  <si>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</si>
  <si>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</si>
  <si>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</si>
  <si>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</si>
  <si>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</si>
  <si>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</si>
  <si>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</si>
  <si>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</si>
  <si>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</si>
  <si>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</si>
  <si>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</si>
  <si>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</si>
  <si>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</si>
  <si>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</si>
  <si>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</si>
  <si>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</si>
  <si>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</si>
  <si>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</si>
  <si>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</si>
  <si>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</si>
  <si>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</si>
  <si>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</si>
  <si>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</si>
  <si>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</si>
  <si>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</si>
  <si>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</si>
  <si>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</si>
  <si>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</si>
  <si>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</si>
  <si>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</si>
  <si>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</si>
  <si>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</si>
  <si>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</si>
  <si>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</si>
  <si>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</si>
  <si>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</si>
  <si>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</si>
  <si>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</si>
  <si>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</si>
  <si>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</si>
  <si>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</si>
  <si>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</si>
  <si>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</si>
  <si>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</si>
  <si>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</si>
  <si>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</si>
  <si>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</si>
  <si>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</si>
  <si>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</si>
  <si>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</si>
  <si>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</si>
  <si>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</si>
  <si>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</si>
  <si>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</si>
  <si>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</si>
  <si>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</si>
  <si>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</si>
  <si>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</si>
  <si>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</si>
  <si>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</si>
  <si>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</si>
  <si>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</si>
  <si>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</si>
  <si>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</si>
  <si>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</si>
  <si>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</si>
  <si>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</si>
  <si>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</si>
  <si>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</si>
  <si>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</si>
  <si>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</si>
  <si>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</si>
  <si>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</si>
  <si>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</si>
  <si>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</si>
  <si>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</si>
  <si>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</si>
  <si>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</si>
  <si>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</si>
  <si>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</si>
  <si>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</si>
  <si>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</si>
  <si>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</si>
  <si>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</si>
  <si>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</si>
  <si>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</si>
  <si>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</si>
  <si>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</si>
  <si>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</si>
  <si>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</si>
  <si>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</si>
  <si>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</si>
  <si>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</si>
  <si>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</si>
  <si>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</si>
  <si>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</si>
  <si>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</si>
  <si>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</si>
  <si>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</si>
  <si>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</si>
  <si>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</si>
  <si>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</si>
  <si>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</si>
  <si>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</si>
  <si>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</si>
  <si>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</si>
  <si>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</si>
  <si>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</si>
  <si>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</si>
  <si>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</si>
  <si>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</si>
  <si>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</si>
  <si>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</si>
  <si>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</si>
  <si>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</si>
  <si>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</si>
  <si>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</si>
  <si>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</si>
  <si>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</si>
  <si>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</si>
  <si>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</si>
  <si>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</si>
  <si>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</si>
  <si>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</si>
  <si>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</si>
  <si>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</si>
  <si>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</si>
  <si>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</si>
  <si>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</si>
  <si>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</si>
  <si>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</si>
  <si>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</si>
  <si>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</si>
  <si>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</si>
  <si>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</si>
  <si>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</si>
  <si>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</si>
  <si>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</si>
  <si>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</si>
  <si>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</si>
  <si>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</si>
  <si>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</si>
  <si>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</si>
  <si>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</si>
  <si>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</si>
  <si>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</si>
  <si>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</si>
  <si>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</si>
  <si>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</si>
  <si>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</si>
  <si>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</si>
  <si>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</si>
  <si>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</si>
  <si>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</si>
  <si>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</si>
  <si>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</si>
  <si>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</si>
  <si>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</si>
  <si>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</si>
  <si>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</si>
  <si>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</si>
  <si>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</si>
  <si>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</si>
  <si>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</si>
  <si>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</si>
  <si>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</si>
  <si>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</si>
  <si>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</si>
  <si>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</si>
  <si>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</si>
  <si>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</si>
  <si>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</si>
  <si>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</si>
  <si>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</si>
  <si>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</si>
  <si>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</si>
  <si>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</si>
  <si>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</si>
  <si>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</si>
  <si>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</si>
  <si>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</si>
  <si>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</si>
  <si>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</si>
  <si>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</si>
  <si>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</si>
  <si>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</si>
  <si>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</si>
  <si>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</si>
  <si>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</si>
  <si>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</si>
  <si>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</si>
  <si>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</si>
  <si>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</si>
  <si>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</si>
  <si>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</si>
  <si>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</si>
  <si>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</si>
  <si>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</si>
  <si>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</si>
  <si>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</si>
  <si>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</si>
  <si>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</si>
  <si>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</si>
  <si>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</si>
  <si>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</si>
  <si>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</si>
  <si>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</si>
  <si>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</si>
  <si>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</si>
  <si>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</si>
  <si>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</si>
  <si>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</si>
  <si>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</si>
  <si>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</si>
  <si>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</si>
  <si>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</si>
  <si>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</si>
  <si>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</si>
  <si>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</si>
  <si>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</si>
  <si>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</si>
  <si>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</si>
  <si>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</si>
  <si>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</si>
  <si>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</si>
  <si>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</si>
  <si>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</si>
  <si>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</si>
  <si>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</si>
  <si>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</si>
  <si>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</si>
  <si>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</si>
  <si>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</si>
  <si>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</si>
  <si>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</si>
  <si>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</si>
  <si>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</si>
  <si>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</si>
  <si>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</si>
  <si>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</si>
  <si>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</si>
  <si>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</si>
  <si>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</si>
  <si>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</si>
  <si>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</si>
  <si>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</si>
  <si>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</si>
  <si>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</si>
  <si>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</si>
  <si>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</si>
  <si>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</si>
  <si>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</si>
  <si>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</si>
  <si>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</si>
  <si>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</si>
  <si>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</si>
  <si>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</si>
  <si>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</si>
  <si>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</si>
  <si>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</si>
  <si>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</si>
  <si>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</si>
  <si>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</si>
  <si>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</si>
  <si>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</si>
  <si>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</si>
  <si>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</si>
  <si>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</si>
  <si>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</si>
  <si>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</si>
  <si>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</si>
  <si>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</si>
  <si>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</si>
  <si>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</si>
  <si>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</si>
  <si>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</si>
  <si>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</si>
  <si>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</si>
  <si>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</si>
  <si>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</si>
  <si>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</si>
  <si>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</si>
  <si>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</si>
  <si>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</si>
  <si>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</si>
  <si>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</si>
  <si>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</si>
  <si>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</si>
  <si>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</si>
  <si>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</si>
  <si>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</si>
  <si>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</si>
  <si>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</si>
  <si>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</si>
  <si>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</si>
  <si>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</si>
  <si>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</si>
  <si>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</si>
  <si>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</si>
  <si>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</si>
  <si>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</si>
  <si>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</si>
  <si>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</si>
  <si>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</si>
  <si>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</si>
  <si>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</si>
  <si>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</si>
  <si>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</si>
  <si>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</si>
  <si>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</si>
  <si>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</si>
  <si>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</si>
  <si>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</si>
  <si>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</si>
  <si>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</si>
  <si>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</si>
  <si>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</si>
  <si>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</si>
  <si>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</si>
  <si>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</si>
  <si>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</si>
  <si>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</si>
  <si>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</si>
  <si>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</si>
  <si>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</si>
  <si>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</si>
  <si>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</si>
  <si>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</si>
  <si>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</si>
  <si>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</si>
  <si>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</si>
  <si>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</si>
  <si>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</si>
  <si>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</si>
  <si>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</si>
  <si>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</si>
  <si>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</si>
  <si>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</si>
  <si>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</si>
  <si>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</si>
  <si>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</si>
  <si>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</si>
  <si>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</si>
  <si>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</si>
  <si>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</si>
  <si>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</si>
  <si>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</si>
  <si>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</si>
  <si>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</si>
  <si>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</si>
  <si>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</si>
  <si>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</si>
  <si>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</si>
  <si>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</si>
  <si>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</si>
  <si>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</si>
  <si>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</si>
  <si>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</si>
  <si>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</si>
  <si>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</si>
  <si>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</si>
  <si>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</si>
  <si>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</si>
  <si>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</si>
  <si>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</si>
  <si>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</si>
  <si>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</si>
  <si>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</si>
  <si>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</si>
  <si>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</si>
  <si>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</si>
  <si>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</si>
  <si>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</si>
  <si>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</si>
  <si>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</si>
  <si>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</si>
  <si>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</si>
  <si>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</si>
  <si>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</si>
  <si>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</si>
  <si>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</si>
  <si>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</si>
  <si>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</si>
  <si>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</si>
  <si>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</si>
  <si>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</si>
  <si>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</si>
  <si>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</si>
  <si>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</si>
  <si>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</si>
  <si>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</si>
  <si>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</si>
  <si>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</si>
  <si>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</si>
  <si>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</si>
  <si>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</si>
  <si>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</si>
  <si>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</si>
  <si>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</si>
  <si>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</si>
  <si>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</si>
  <si>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</si>
  <si>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</si>
  <si>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</si>
  <si>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</si>
  <si>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</si>
  <si>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</si>
  <si>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</si>
  <si>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</si>
  <si>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</si>
  <si>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</si>
  <si>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</si>
  <si>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</si>
  <si>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</si>
  <si>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</si>
  <si>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</si>
  <si>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</si>
  <si>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</si>
  <si>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</si>
  <si>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</si>
  <si>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</si>
  <si>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</si>
  <si>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</si>
  <si>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</si>
  <si>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</si>
  <si>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</si>
  <si>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</si>
  <si>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</si>
  <si>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</si>
  <si>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</si>
  <si>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</si>
  <si>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</si>
  <si>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</si>
  <si>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</si>
  <si>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</si>
  <si>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</si>
  <si>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</si>
  <si>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</si>
  <si>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</si>
  <si>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</si>
  <si>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</si>
  <si>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</si>
  <si>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</si>
  <si>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</si>
  <si>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</si>
  <si>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</si>
  <si>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</si>
  <si>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</si>
  <si>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</si>
  <si>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</si>
  <si>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</si>
  <si>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</si>
  <si>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</si>
  <si>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</si>
  <si>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</si>
  <si>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</si>
  <si>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</si>
  <si>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</si>
  <si>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</si>
  <si>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</si>
  <si>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</si>
  <si>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</si>
  <si>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</si>
  <si>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</si>
  <si>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</si>
  <si>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</si>
  <si>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</si>
  <si>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</si>
  <si>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</si>
  <si>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</si>
  <si>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</si>
  <si>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</si>
  <si>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</si>
  <si>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</si>
  <si>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</si>
  <si>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</si>
  <si>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</si>
  <si>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</si>
  <si>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</si>
  <si>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</si>
  <si>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</si>
  <si>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</si>
  <si>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</si>
  <si>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</si>
  <si>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</si>
  <si>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</si>
  <si>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</si>
  <si>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</si>
  <si>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</si>
  <si>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</si>
  <si>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</si>
  <si>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</si>
  <si>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</si>
  <si>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</si>
  <si>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</si>
  <si>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</si>
  <si>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</si>
  <si>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</si>
  <si>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</si>
  <si>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</si>
  <si>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</si>
  <si>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</si>
  <si>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</si>
  <si>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</si>
  <si>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</si>
  <si>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</si>
  <si>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</si>
  <si>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</si>
  <si>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</si>
  <si>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</si>
  <si>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</si>
  <si>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</si>
  <si>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</si>
  <si>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</si>
  <si>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</si>
  <si>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</si>
  <si>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</si>
  <si>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</si>
  <si>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</si>
  <si>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</si>
  <si>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</si>
  <si>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</si>
  <si>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</si>
  <si>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</si>
  <si>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</si>
  <si>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</si>
  <si>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</si>
  <si>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</si>
  <si>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</si>
  <si>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</si>
  <si>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</si>
  <si>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</si>
  <si>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</si>
  <si>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</si>
  <si>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</si>
  <si>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</si>
  <si>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</si>
  <si>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</si>
  <si>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</si>
  <si>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</si>
  <si>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</si>
  <si>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</si>
  <si>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</si>
  <si>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</si>
  <si>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</si>
  <si>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</si>
  <si>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</si>
  <si>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</si>
  <si>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</si>
  <si>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</si>
  <si>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</si>
  <si>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</si>
  <si>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</si>
  <si>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</si>
  <si>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</si>
  <si>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</si>
  <si>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</si>
  <si>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</si>
  <si>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</si>
  <si>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</si>
  <si>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</si>
  <si>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</si>
  <si>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</si>
  <si>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</si>
  <si>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</si>
  <si>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</si>
  <si>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</si>
  <si>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</si>
  <si>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</si>
  <si>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</si>
  <si>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</si>
  <si>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</si>
  <si>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</si>
  <si>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</si>
  <si>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</si>
  <si>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</si>
  <si>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</si>
  <si>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</si>
  <si>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</si>
  <si>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</si>
  <si>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</si>
  <si>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</si>
  <si>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</si>
  <si>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</si>
  <si>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</si>
  <si>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</si>
  <si>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</si>
  <si>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</si>
  <si>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</si>
  <si>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</si>
  <si>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</si>
  <si>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</si>
  <si>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</si>
  <si>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</si>
  <si>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</si>
  <si>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</si>
  <si>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</si>
  <si>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</si>
  <si>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</si>
  <si>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</si>
  <si>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</si>
  <si>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</si>
  <si>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</si>
  <si>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</si>
  <si>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</si>
  <si>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</si>
  <si>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</si>
  <si>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</si>
  <si>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</si>
  <si>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</si>
  <si>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</si>
  <si>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</si>
  <si>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</si>
  <si>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</si>
  <si>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</si>
  <si>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</si>
  <si>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</si>
  <si>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</si>
  <si>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</si>
  <si>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</si>
  <si>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</si>
  <si>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</si>
  <si>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</si>
  <si>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</si>
  <si>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</si>
  <si>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</si>
  <si>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</si>
  <si>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</si>
  <si>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</si>
  <si>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</si>
  <si>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</si>
  <si>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</si>
  <si>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</si>
  <si>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</si>
  <si>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</si>
  <si>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</si>
  <si>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</si>
  <si>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</si>
  <si>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</si>
  <si>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</si>
  <si>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</si>
  <si>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</si>
  <si>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</si>
  <si>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</si>
  <si>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</si>
  <si>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</si>
  <si>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</si>
  <si>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</si>
  <si>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</si>
  <si>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</si>
  <si>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</si>
  <si>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</si>
  <si>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</si>
  <si>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</si>
  <si>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</si>
  <si>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</si>
  <si>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</si>
  <si>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</si>
  <si>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</si>
  <si>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</si>
  <si>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</si>
  <si>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</si>
  <si>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</si>
  <si>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</si>
  <si>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</si>
  <si>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</si>
  <si>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</si>
  <si>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</si>
  <si>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</si>
  <si>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</si>
  <si>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</si>
  <si>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</si>
  <si>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</si>
  <si>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</si>
  <si>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</si>
  <si>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</si>
  <si>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</si>
  <si>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</si>
  <si>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</si>
  <si>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</si>
  <si>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</si>
  <si>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</si>
  <si>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</si>
  <si>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</si>
  <si>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</si>
  <si>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</si>
  <si>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</si>
  <si>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</si>
  <si>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</si>
  <si>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</si>
  <si>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</si>
  <si>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</si>
  <si>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</si>
  <si>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</si>
  <si>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</si>
  <si>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</si>
  <si>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</si>
  <si>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</si>
  <si>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</si>
  <si>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</si>
  <si>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</si>
  <si>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</si>
  <si>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</si>
  <si>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</si>
  <si>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</si>
  <si>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</si>
  <si>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</si>
  <si>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</si>
  <si>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</si>
  <si>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</si>
  <si>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</si>
  <si>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</si>
  <si>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</si>
  <si>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</si>
  <si>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</si>
  <si>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</si>
  <si>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</si>
  <si>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</si>
  <si>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</si>
  <si>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</si>
  <si>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</si>
  <si>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</si>
  <si>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</si>
  <si>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</si>
  <si>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</si>
  <si>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</si>
  <si>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</si>
  <si>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</si>
  <si>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</si>
  <si>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</si>
  <si>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</si>
  <si>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</si>
  <si>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</si>
  <si>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</si>
  <si>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</si>
  <si>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</si>
  <si>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</si>
  <si>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</si>
  <si>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</si>
  <si>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</si>
  <si>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</si>
  <si>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</si>
  <si>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</si>
  <si>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</si>
  <si>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</si>
  <si>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</si>
  <si>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</si>
  <si>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</si>
  <si>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</si>
  <si>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</si>
  <si>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</si>
  <si>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</si>
  <si>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</si>
  <si>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</si>
  <si>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</si>
  <si>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</si>
  <si>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</si>
  <si>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</si>
  <si>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</si>
  <si>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</si>
  <si>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</si>
  <si>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</si>
  <si>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</si>
  <si>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</si>
  <si>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</si>
  <si>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</si>
  <si>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</si>
  <si>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</si>
  <si>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</si>
  <si>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</si>
  <si>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</si>
  <si>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</si>
  <si>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</si>
  <si>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</si>
  <si>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</si>
  <si>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</si>
  <si>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</si>
  <si>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</si>
  <si>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</si>
  <si>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</si>
  <si>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</si>
  <si>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</si>
  <si>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</si>
  <si>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</si>
  <si>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</si>
  <si>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</si>
  <si>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</si>
  <si>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</si>
  <si>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</si>
  <si>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</si>
  <si>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</si>
  <si>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</si>
  <si>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</si>
  <si>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</si>
  <si>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</si>
  <si>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</si>
  <si>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</si>
  <si>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</si>
  <si>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</si>
  <si>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</si>
  <si>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</si>
  <si>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</si>
  <si>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</si>
  <si>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</si>
  <si>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</si>
  <si>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</si>
  <si>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</si>
  <si>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</si>
  <si>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</si>
  <si>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</si>
  <si>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</si>
  <si>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</si>
  <si>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</si>
  <si>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</si>
  <si>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</si>
  <si>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</si>
  <si>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</si>
  <si>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</si>
  <si>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</si>
  <si>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</si>
  <si>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</si>
  <si>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</si>
  <si>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</si>
  <si>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</si>
  <si>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</si>
  <si>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</si>
  <si>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</si>
  <si>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</si>
  <si>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</si>
  <si>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</si>
  <si>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</si>
  <si>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</si>
  <si>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</si>
  <si>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</si>
  <si>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</si>
  <si>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</si>
  <si>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</si>
  <si>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</si>
  <si>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</si>
  <si>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</si>
  <si>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</si>
  <si>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</si>
  <si>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</si>
  <si>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</si>
  <si>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</si>
  <si>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</si>
  <si>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</si>
  <si>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</si>
  <si>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</si>
  <si>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</si>
  <si>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</si>
  <si>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</si>
  <si>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</si>
  <si>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</si>
  <si>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</si>
  <si>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</si>
  <si>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</si>
  <si>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</si>
  <si>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</si>
  <si>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</si>
  <si>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</si>
  <si>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</si>
  <si>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</si>
  <si>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</si>
  <si>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</si>
  <si>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</si>
  <si>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</si>
  <si>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</si>
  <si>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</si>
  <si>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</si>
  <si>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</si>
  <si>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</si>
  <si>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</si>
  <si>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</si>
  <si>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</si>
  <si>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</si>
  <si>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</si>
  <si>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</si>
  <si>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</si>
  <si>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</si>
  <si>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</si>
  <si>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</si>
  <si>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</si>
  <si>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</si>
  <si>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</si>
  <si>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</si>
  <si>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</si>
  <si>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</si>
  <si>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</si>
  <si>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</si>
  <si>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</si>
  <si>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</si>
  <si>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</si>
  <si>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</si>
  <si>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</si>
  <si>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</si>
  <si>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</si>
  <si>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</si>
  <si>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</si>
  <si>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</si>
  <si>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</si>
  <si>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</si>
  <si>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</si>
  <si>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</si>
  <si>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</si>
  <si>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</si>
  <si>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</si>
  <si>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</si>
  <si>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</si>
  <si>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</si>
  <si>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</si>
  <si>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</si>
  <si>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</si>
  <si>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</si>
  <si>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</si>
  <si>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</si>
  <si>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</si>
  <si>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</si>
  <si>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</si>
  <si>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</si>
  <si>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</si>
  <si>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</si>
  <si>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</si>
  <si>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</si>
  <si>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</si>
  <si>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</si>
  <si>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</si>
  <si>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</si>
  <si>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</si>
  <si>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</si>
  <si>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</si>
  <si>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</si>
  <si>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</si>
  <si>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</si>
  <si>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</si>
  <si>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</si>
  <si>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</si>
  <si>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</si>
  <si>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</si>
  <si>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</si>
  <si>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</si>
  <si>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</si>
  <si>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</si>
  <si>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</si>
  <si>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</si>
  <si>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</si>
  <si>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</si>
  <si>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</si>
  <si>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</si>
  <si>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</si>
  <si>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</si>
  <si>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</si>
  <si>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</si>
  <si>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</si>
  <si>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</si>
  <si>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</si>
  <si>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</si>
  <si>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</si>
  <si>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</si>
  <si>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</si>
  <si>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</si>
  <si>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</si>
  <si>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</si>
  <si>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</si>
  <si>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</si>
  <si>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</si>
  <si>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</si>
  <si>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</si>
  <si>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</si>
  <si>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</si>
  <si>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</si>
  <si>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</si>
  <si>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</si>
  <si>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</si>
  <si>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</si>
  <si>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</si>
  <si>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</si>
  <si>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</si>
  <si>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</si>
  <si>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</si>
  <si>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</si>
  <si>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</si>
  <si>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</si>
  <si>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</si>
  <si>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</si>
  <si>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</si>
  <si>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</si>
  <si>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</si>
  <si>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</si>
  <si>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</si>
  <si>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</si>
  <si>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</si>
  <si>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</si>
  <si>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</si>
  <si>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</si>
  <si>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</si>
  <si>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</si>
  <si>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</si>
  <si>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</si>
  <si>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</si>
  <si>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</si>
  <si>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</si>
  <si>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</si>
  <si>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</si>
  <si>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</si>
  <si>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</si>
  <si>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</si>
  <si>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</si>
  <si>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</si>
  <si>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</si>
  <si>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</si>
  <si>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</si>
  <si>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</si>
  <si>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</si>
  <si>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</si>
  <si>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</si>
  <si>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</si>
  <si>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</si>
  <si>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</si>
  <si>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</si>
  <si>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</si>
  <si>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</si>
  <si>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</si>
  <si>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</si>
  <si>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</si>
  <si>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</si>
  <si>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</si>
  <si>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</si>
  <si>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</si>
  <si>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</si>
  <si>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</si>
  <si>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</si>
  <si>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</si>
  <si>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</si>
  <si>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</si>
  <si>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</si>
  <si>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</si>
  <si>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</si>
  <si>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</si>
  <si>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</si>
  <si>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</si>
  <si>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</si>
  <si>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</si>
  <si>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</si>
  <si>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</si>
  <si>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</si>
  <si>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</si>
  <si>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</si>
  <si>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</si>
  <si>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</si>
  <si>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</si>
  <si>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</si>
  <si>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</si>
  <si>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</si>
  <si>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</si>
  <si>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</si>
  <si>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</si>
  <si>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</si>
  <si>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</si>
  <si>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</si>
  <si>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</si>
  <si>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</si>
  <si>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</si>
  <si>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</si>
  <si>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</si>
  <si>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</si>
  <si>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</si>
  <si>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</si>
  <si>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</si>
  <si>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</si>
  <si>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</si>
  <si>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</si>
  <si>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</si>
  <si>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</si>
  <si>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</si>
  <si>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</si>
  <si>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</si>
  <si>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</si>
  <si>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</si>
  <si>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</si>
  <si>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</si>
  <si>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</si>
  <si>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</si>
  <si>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</si>
  <si>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</si>
  <si>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</si>
  <si>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</si>
  <si>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</si>
  <si>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</si>
  <si>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</si>
  <si>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</si>
  <si>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</si>
  <si>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</si>
  <si>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</si>
  <si>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</si>
  <si>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</si>
  <si>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</si>
  <si>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</si>
  <si>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</si>
  <si>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</si>
  <si>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</si>
  <si>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</si>
  <si>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</si>
  <si>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</si>
  <si>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</si>
  <si>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</si>
  <si>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</si>
  <si>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</si>
  <si>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</si>
  <si>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</si>
  <si>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</si>
  <si>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</si>
  <si>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</si>
  <si>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</si>
  <si>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</si>
  <si>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</si>
  <si>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</si>
  <si>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</si>
  <si>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</si>
  <si>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</si>
  <si>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</si>
  <si>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</si>
  <si>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</si>
  <si>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</si>
  <si>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</si>
  <si>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</si>
  <si>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</si>
  <si>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</si>
  <si>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</si>
  <si>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</si>
  <si>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</si>
  <si>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</si>
  <si>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</si>
  <si>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</si>
  <si>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</si>
  <si>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</si>
  <si>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</si>
  <si>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</si>
  <si>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</si>
  <si>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</si>
  <si>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</si>
  <si>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</si>
  <si>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</si>
  <si>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</si>
  <si>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</si>
  <si>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</si>
  <si>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</si>
  <si>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</si>
  <si>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</si>
  <si>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</si>
  <si>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</si>
  <si>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</si>
  <si>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</si>
  <si>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</si>
  <si>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</si>
  <si>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</si>
  <si>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</si>
  <si>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</si>
  <si>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</si>
  <si>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</si>
  <si>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</si>
  <si>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</si>
  <si>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</si>
  <si>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</si>
  <si>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</si>
  <si>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</si>
  <si>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</si>
  <si>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</si>
  <si>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</si>
  <si>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</si>
  <si>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</si>
  <si>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</si>
  <si>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</si>
  <si>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</si>
  <si>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</si>
  <si>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</si>
  <si>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</si>
  <si>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</si>
  <si>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</si>
  <si>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</si>
  <si>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</si>
  <si>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</si>
  <si>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</si>
  <si>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</si>
  <si>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</si>
  <si>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</si>
  <si>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</si>
  <si>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</si>
  <si>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</si>
  <si>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</si>
  <si>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</si>
  <si>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</si>
  <si>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</si>
  <si>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</si>
  <si>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</si>
  <si>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</si>
  <si>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</si>
  <si>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</si>
  <si>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</si>
  <si>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</si>
  <si>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</si>
  <si>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</si>
  <si>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</si>
  <si>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</si>
  <si>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</si>
  <si>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</si>
  <si>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</si>
  <si>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</si>
  <si>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</si>
  <si>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</si>
  <si>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</si>
  <si>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</si>
  <si>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</si>
  <si>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</si>
  <si>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</si>
  <si>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</si>
  <si>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</si>
  <si>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</si>
  <si>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</si>
  <si>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</si>
  <si>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</si>
  <si>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</si>
  <si>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</si>
  <si>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</si>
  <si>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</si>
  <si>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</si>
  <si>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</si>
  <si>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</si>
  <si>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</si>
  <si>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</si>
  <si>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</si>
  <si>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</si>
  <si>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</si>
  <si>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</si>
  <si>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</si>
  <si>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</si>
  <si>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</si>
  <si>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</si>
  <si>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</si>
  <si>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</si>
  <si>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</si>
  <si>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</si>
  <si>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</si>
  <si>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</si>
  <si>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</si>
  <si>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</si>
  <si>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</si>
  <si>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</si>
  <si>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</si>
  <si>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</si>
  <si>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</si>
  <si>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</si>
  <si>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</si>
  <si>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</si>
  <si>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</si>
  <si>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</si>
  <si>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</si>
  <si>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</si>
  <si>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</si>
  <si>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</si>
  <si>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</si>
  <si>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</si>
  <si>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</si>
  <si>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</si>
  <si>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</si>
  <si>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</si>
  <si>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</si>
  <si>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</si>
  <si>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</si>
  <si>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</si>
  <si>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</si>
  <si>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</si>
  <si>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</si>
  <si>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</si>
  <si>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</si>
  <si>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</si>
  <si>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</si>
  <si>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</si>
  <si>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</si>
  <si>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</si>
  <si>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</si>
  <si>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</si>
  <si>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</si>
  <si>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</si>
  <si>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</si>
  <si>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</si>
  <si>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</si>
  <si>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</si>
  <si>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</si>
  <si>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</si>
  <si>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</si>
  <si>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</si>
  <si>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</si>
  <si>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</si>
  <si>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</si>
  <si>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</si>
  <si>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</si>
  <si>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</si>
  <si>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</si>
  <si>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</si>
  <si>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</si>
  <si>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</si>
  <si>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</si>
  <si>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</si>
  <si>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</si>
  <si>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</si>
  <si>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</si>
  <si>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</si>
  <si>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</si>
  <si>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</si>
  <si>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</si>
  <si>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</si>
  <si>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</si>
  <si>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</si>
  <si>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</si>
  <si>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</si>
  <si>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</si>
  <si>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</si>
  <si>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</si>
  <si>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</si>
  <si>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</si>
  <si>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</si>
  <si>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</si>
  <si>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</si>
  <si>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</si>
  <si>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</si>
  <si>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</si>
  <si>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</si>
  <si>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</si>
  <si>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</si>
  <si>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</si>
  <si>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</si>
  <si>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</si>
  <si>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</si>
  <si>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</si>
  <si>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</si>
  <si>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</si>
  <si>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</si>
  <si>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</si>
  <si>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</si>
  <si>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</si>
  <si>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</si>
  <si>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</si>
  <si>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</si>
  <si>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</si>
  <si>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</si>
  <si>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</si>
  <si>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</si>
  <si>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</si>
  <si>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</si>
  <si>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</si>
  <si>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</si>
  <si>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</si>
  <si>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</si>
  <si>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</si>
  <si>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</si>
  <si>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</si>
  <si>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</si>
  <si>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</si>
  <si>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</si>
  <si>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</si>
  <si>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</si>
  <si>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</si>
  <si>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</si>
  <si>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</si>
  <si>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</si>
  <si>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</si>
  <si>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</si>
  <si>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</si>
  <si>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</si>
  <si>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</si>
  <si>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</si>
  <si>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</si>
  <si>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</si>
  <si>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</si>
  <si>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</si>
  <si>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</si>
  <si>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</si>
  <si>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</si>
  <si>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</si>
  <si>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</si>
  <si>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</si>
  <si>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</si>
  <si>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</si>
  <si>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</si>
  <si>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</si>
  <si>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</si>
  <si>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</si>
  <si>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</si>
  <si>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</si>
  <si>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</si>
  <si>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</si>
  <si>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</si>
  <si>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</si>
  <si>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</si>
  <si>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</si>
  <si>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</si>
  <si>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</si>
  <si>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</si>
  <si>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</si>
  <si>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</si>
  <si>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</si>
  <si>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</si>
  <si>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</si>
  <si>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</si>
  <si>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</si>
  <si>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</si>
  <si>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</si>
  <si>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</si>
  <si>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</si>
  <si>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</si>
  <si>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</si>
  <si>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</si>
  <si>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</si>
  <si>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</si>
  <si>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</si>
  <si>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</si>
  <si>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</si>
  <si>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</si>
  <si>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</si>
  <si>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</si>
  <si>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</si>
  <si>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</si>
  <si>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</si>
  <si>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</si>
  <si>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</si>
  <si>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</si>
  <si>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</si>
  <si>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</si>
  <si>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</si>
  <si>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</si>
  <si>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</si>
  <si>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</si>
  <si>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</si>
  <si>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</si>
  <si>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</si>
  <si>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</si>
  <si>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</si>
  <si>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</si>
  <si>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</si>
  <si>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</si>
  <si>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</si>
  <si>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</si>
  <si>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</si>
  <si>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</si>
  <si>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</si>
  <si>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</si>
  <si>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</si>
  <si>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</si>
  <si>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</si>
  <si>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</si>
  <si>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</si>
  <si>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</si>
  <si>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</si>
  <si>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</si>
  <si>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</si>
  <si>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</si>
  <si>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</si>
  <si>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</si>
  <si>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</si>
  <si>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</si>
  <si>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</si>
  <si>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</si>
  <si>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</si>
  <si>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</si>
  <si>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</si>
  <si>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</si>
  <si>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</si>
  <si>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</si>
  <si>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</si>
  <si>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</si>
  <si>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</si>
  <si>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</si>
  <si>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</si>
  <si>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</si>
  <si>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</si>
  <si>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</si>
  <si>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</si>
  <si>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</si>
  <si>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</si>
  <si>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</si>
  <si>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</si>
  <si>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</si>
  <si>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</si>
  <si>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</si>
  <si>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</si>
  <si>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</si>
  <si>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</si>
  <si>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</si>
  <si>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</si>
  <si>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</si>
  <si>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</si>
  <si>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</si>
  <si>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</si>
  <si>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</si>
  <si>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</si>
  <si>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</si>
  <si>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</si>
  <si>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</si>
  <si>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</si>
  <si>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</si>
  <si>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</si>
  <si>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</si>
  <si>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</si>
  <si>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</si>
  <si>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</si>
  <si>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</si>
  <si>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</si>
  <si>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</si>
  <si>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</si>
  <si>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</si>
  <si>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</si>
  <si>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</si>
  <si>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</si>
  <si>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</si>
  <si>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</si>
  <si>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</si>
  <si>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</si>
  <si>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</si>
  <si>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</si>
  <si>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</si>
  <si>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</si>
  <si>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</si>
  <si>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</si>
  <si>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</si>
  <si>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</si>
  <si>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</si>
  <si>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</si>
  <si>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</si>
  <si>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</si>
  <si>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</si>
  <si>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</si>
  <si>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</si>
  <si>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</si>
  <si>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</si>
  <si>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</si>
  <si>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</si>
  <si>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</si>
  <si>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</si>
  <si>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</si>
  <si>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</si>
  <si>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</si>
  <si>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</si>
  <si>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</si>
  <si>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</si>
  <si>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</si>
  <si>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</si>
  <si>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</si>
  <si>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</si>
  <si>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</si>
  <si>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</si>
  <si>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</si>
  <si>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</si>
  <si>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</si>
  <si>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</si>
  <si>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</si>
  <si>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</si>
  <si>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</si>
  <si>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</si>
  <si>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</si>
  <si>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</si>
  <si>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</si>
  <si>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</si>
  <si>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</si>
  <si>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</si>
  <si>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</si>
  <si>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</si>
  <si>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</si>
  <si>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</si>
  <si>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</si>
  <si>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</si>
  <si>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</si>
  <si>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</si>
  <si>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</si>
  <si>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</si>
  <si>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</si>
  <si>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</si>
  <si>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</si>
  <si>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</si>
  <si>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</si>
  <si>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</si>
  <si>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</si>
  <si>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</si>
  <si>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</si>
  <si>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</si>
  <si>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</si>
  <si>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</si>
  <si>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</si>
  <si>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</si>
  <si>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</si>
  <si>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</si>
  <si>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</si>
  <si>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</si>
  <si>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</si>
  <si>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</si>
  <si>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</si>
  <si>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</si>
  <si>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</si>
  <si>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</si>
  <si>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</si>
  <si>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</si>
  <si>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</si>
  <si>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</si>
  <si>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</si>
  <si>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</si>
  <si>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</si>
  <si>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</si>
  <si>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</si>
  <si>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</si>
  <si>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</si>
  <si>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</si>
  <si>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</si>
  <si>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</si>
  <si>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</si>
  <si>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</si>
  <si>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</si>
  <si>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</si>
  <si>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</si>
  <si>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</si>
  <si>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</si>
  <si>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</si>
  <si>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</si>
  <si>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</si>
  <si>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</si>
  <si>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</si>
  <si>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</si>
  <si>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</si>
  <si>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</si>
  <si>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</si>
  <si>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</si>
  <si>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</si>
  <si>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</si>
  <si>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</si>
  <si>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</si>
  <si>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</si>
  <si>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</si>
  <si>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</si>
  <si>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</si>
  <si>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</si>
  <si>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</si>
  <si>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</si>
  <si>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</si>
  <si>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</si>
  <si>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</si>
  <si>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</si>
  <si>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</si>
  <si>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</si>
  <si>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</si>
  <si>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</si>
  <si>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</si>
  <si>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</si>
  <si>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</si>
  <si>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</si>
  <si>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</si>
  <si>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</si>
  <si>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</si>
  <si>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</si>
  <si>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</si>
  <si>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</si>
  <si>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</si>
  <si>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</si>
  <si>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</si>
  <si>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</si>
  <si>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</si>
  <si>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</si>
  <si>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</si>
  <si>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</si>
  <si>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</si>
  <si>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</si>
  <si>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</si>
  <si>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</si>
  <si>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</si>
  <si>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</si>
  <si>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</si>
  <si>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</si>
  <si>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</si>
  <si>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</si>
  <si>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</si>
  <si>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</si>
  <si>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</si>
  <si>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</si>
  <si>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</si>
  <si>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</si>
  <si>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</si>
  <si>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</si>
  <si>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</si>
  <si>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</si>
  <si>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</si>
  <si>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</si>
  <si>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</si>
  <si>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</si>
  <si>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</si>
  <si>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</si>
  <si>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</si>
  <si>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</si>
  <si>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</si>
  <si>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</si>
  <si>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</si>
  <si>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</si>
  <si>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</si>
  <si>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</si>
  <si>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</si>
  <si>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</si>
  <si>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</si>
  <si>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</si>
  <si>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</si>
  <si>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</si>
  <si>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</si>
  <si>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</si>
  <si>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</si>
  <si>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</si>
  <si>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</si>
  <si>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</si>
  <si>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</si>
  <si>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</si>
  <si>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</si>
  <si>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</si>
  <si>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</si>
  <si>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</si>
  <si>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</si>
  <si>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</si>
  <si>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</si>
  <si>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</si>
  <si>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</si>
  <si>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</si>
  <si>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</si>
  <si>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</si>
  <si>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</si>
  <si>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</si>
  <si>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</si>
  <si>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</si>
  <si>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</si>
  <si>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</si>
  <si>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</si>
  <si>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</si>
  <si>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</si>
  <si>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</si>
  <si>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</si>
  <si>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</si>
  <si>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</si>
  <si>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</si>
  <si>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</si>
  <si>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</si>
  <si>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</si>
  <si>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</si>
  <si>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</si>
  <si>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</si>
  <si>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</si>
  <si>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</si>
  <si>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</si>
  <si>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</si>
  <si>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</si>
  <si>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</si>
  <si>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</si>
  <si>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</si>
  <si>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</si>
  <si>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</si>
  <si>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</si>
  <si>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</si>
  <si>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</si>
  <si>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</si>
  <si>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</si>
  <si>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</si>
  <si>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</si>
  <si>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</si>
  <si>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</si>
  <si>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</si>
  <si>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</si>
  <si>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</si>
  <si>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</si>
  <si>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</si>
  <si>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</si>
  <si>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</si>
  <si>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</si>
  <si>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</si>
  <si>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</si>
  <si>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</si>
  <si>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</si>
  <si>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</si>
  <si>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</si>
  <si>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</si>
  <si>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</si>
  <si>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</si>
  <si>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</si>
  <si>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</si>
  <si>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</si>
  <si>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</si>
  <si>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</si>
  <si>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</si>
  <si>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</si>
  <si>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</si>
  <si>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</si>
  <si>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</si>
  <si>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</si>
  <si>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</si>
  <si>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</si>
  <si>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</si>
  <si>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</si>
  <si>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</si>
  <si>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</si>
  <si>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</si>
  <si>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</si>
  <si>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</si>
  <si>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</si>
  <si>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</si>
  <si>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</si>
  <si>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</si>
  <si>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</si>
  <si>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</si>
  <si>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</si>
  <si>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</si>
  <si>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</si>
  <si>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</si>
  <si>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</si>
  <si>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</si>
  <si>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</si>
  <si>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</si>
  <si>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</si>
  <si>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</si>
  <si>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</si>
  <si>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</si>
  <si>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</si>
  <si>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</si>
  <si>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</si>
  <si>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</si>
  <si>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</si>
  <si>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</si>
  <si>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</si>
  <si>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</si>
  <si>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</si>
  <si>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</si>
  <si>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</si>
  <si>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</si>
  <si>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</si>
  <si>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</si>
  <si>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</si>
  <si>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</si>
  <si>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</si>
  <si>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</si>
  <si>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</si>
  <si>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</si>
  <si>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</si>
  <si>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</si>
  <si>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</si>
  <si>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</si>
  <si>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</si>
  <si>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</si>
  <si>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</si>
  <si>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</si>
  <si>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</si>
  <si>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</si>
  <si>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</si>
  <si>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</si>
  <si>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</si>
  <si>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</si>
  <si>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</si>
  <si>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</si>
  <si>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</si>
  <si>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</si>
  <si>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</si>
  <si>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</si>
  <si>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</si>
  <si>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</si>
  <si>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</si>
  <si>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</si>
  <si>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</si>
  <si>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</si>
  <si>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</si>
  <si>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</si>
  <si>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</si>
  <si>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</si>
  <si>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</si>
  <si>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</si>
  <si>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</si>
  <si>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</si>
  <si>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</si>
  <si>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</si>
  <si>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</si>
  <si>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</si>
  <si>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</si>
  <si>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</si>
  <si>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</si>
  <si>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</si>
  <si>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</si>
  <si>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</si>
  <si>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</si>
  <si>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</si>
  <si>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</si>
  <si>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</si>
  <si>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</si>
  <si>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</si>
  <si>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</si>
  <si>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</si>
  <si>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</si>
  <si>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</si>
  <si>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</si>
  <si>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</si>
  <si>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</si>
  <si>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</si>
  <si>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</si>
  <si>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</si>
  <si>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</si>
  <si>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</si>
  <si>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</si>
  <si>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</si>
  <si>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</si>
  <si>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</si>
  <si>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</si>
  <si>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</si>
  <si>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</si>
  <si>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</si>
  <si>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</si>
  <si>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</si>
  <si>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</si>
  <si>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</si>
  <si>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</si>
  <si>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</si>
  <si>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</si>
  <si>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</si>
  <si>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</si>
  <si>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</si>
  <si>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</si>
  <si>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</si>
  <si>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</si>
  <si>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</si>
  <si>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</si>
  <si>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</si>
  <si>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</si>
  <si>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</si>
  <si>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</si>
  <si>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</si>
  <si>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</si>
  <si>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</si>
  <si>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</si>
  <si>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</si>
  <si>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</si>
  <si>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</si>
  <si>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</si>
  <si>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</si>
  <si>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</si>
  <si>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</si>
  <si>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</si>
  <si>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</si>
  <si>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</si>
  <si>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</si>
  <si>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</si>
  <si>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</si>
  <si>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</si>
  <si>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</si>
  <si>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</si>
  <si>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</si>
  <si>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</si>
  <si>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</si>
  <si>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</si>
  <si>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</si>
  <si>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</si>
  <si>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</si>
  <si>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</si>
  <si>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</si>
  <si>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</si>
  <si>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</si>
  <si>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</si>
  <si>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</si>
  <si>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</si>
  <si>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</si>
  <si>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</si>
  <si>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</si>
  <si>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</si>
  <si>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</si>
  <si>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</si>
  <si>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</si>
  <si>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</si>
  <si>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</si>
  <si>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</si>
  <si>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</si>
  <si>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</si>
  <si>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</si>
  <si>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</si>
  <si>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</si>
  <si>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</si>
  <si>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</si>
  <si>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</si>
  <si>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</si>
  <si>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</si>
  <si>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</si>
  <si>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</si>
  <si>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</si>
  <si>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</si>
  <si>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</si>
  <si>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</si>
  <si>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</si>
  <si>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</si>
  <si>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</si>
  <si>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</si>
  <si>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</si>
  <si>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</si>
  <si>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</si>
  <si>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</si>
  <si>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</si>
  <si>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</si>
  <si>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</si>
  <si>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</si>
  <si>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</si>
  <si>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</si>
  <si>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</si>
  <si>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</si>
  <si>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</si>
  <si>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</si>
  <si>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</si>
  <si>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</si>
  <si>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</si>
  <si>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</si>
  <si>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</si>
  <si>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</si>
  <si>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</si>
  <si>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</si>
  <si>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</si>
  <si>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</si>
  <si>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</si>
  <si>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</si>
  <si>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</si>
  <si>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</si>
  <si>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</si>
  <si>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</si>
  <si>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</si>
  <si>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</si>
  <si>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</si>
  <si>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</si>
  <si>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</si>
  <si>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</si>
  <si>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</si>
  <si>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</si>
  <si>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</si>
  <si>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</si>
  <si>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</si>
  <si>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</si>
  <si>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</si>
  <si>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</si>
  <si>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</si>
  <si>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</si>
  <si>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</si>
  <si>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</si>
  <si>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</si>
  <si>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</si>
  <si>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</si>
  <si>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</si>
  <si>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</si>
  <si>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</si>
  <si>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</si>
  <si>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</si>
  <si>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</si>
  <si>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</si>
  <si>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</si>
  <si>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</si>
  <si>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</si>
  <si>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</si>
  <si>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</si>
  <si>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</si>
  <si>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</si>
  <si>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</si>
  <si>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</si>
  <si>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</si>
  <si>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</si>
  <si>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</si>
  <si>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</si>
  <si>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</si>
  <si>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</si>
  <si>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</si>
  <si>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</si>
  <si>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</si>
  <si>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</si>
  <si>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</si>
  <si>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</si>
  <si>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</si>
  <si>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</si>
  <si>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</si>
  <si>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</si>
  <si>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</si>
  <si>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</si>
  <si>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</si>
  <si>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</si>
  <si>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</si>
  <si>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</si>
  <si>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</si>
  <si>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</si>
  <si>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</si>
  <si>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</si>
  <si>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</si>
  <si>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</si>
  <si>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</si>
  <si>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</si>
  <si>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</si>
  <si>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</si>
  <si>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</si>
  <si>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</si>
  <si>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</si>
  <si>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</si>
  <si>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</si>
  <si>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</si>
  <si>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</si>
  <si>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</si>
  <si>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</si>
  <si>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</si>
  <si>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</si>
  <si>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</si>
  <si>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</si>
  <si>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</si>
  <si>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</si>
  <si>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</si>
  <si>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</si>
  <si>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</si>
  <si>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</si>
  <si>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</si>
  <si>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</si>
  <si>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</si>
  <si>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</si>
  <si>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</si>
  <si>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</si>
  <si>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</si>
  <si>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</si>
  <si>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</si>
  <si>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</si>
  <si>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</si>
  <si>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</si>
  <si>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</si>
  <si>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</si>
  <si>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</si>
  <si>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</si>
  <si>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</si>
  <si>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</si>
  <si>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</si>
  <si>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</si>
  <si>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</si>
  <si>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</si>
  <si>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</si>
  <si>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</si>
  <si>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</si>
  <si>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</si>
  <si>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</si>
  <si>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</si>
  <si>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</si>
  <si>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</si>
  <si>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</si>
  <si>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</si>
  <si>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</si>
  <si>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</si>
  <si>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</si>
  <si>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</si>
  <si>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</si>
  <si>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</si>
  <si>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</si>
  <si>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</si>
  <si>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</si>
  <si>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</si>
  <si>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</si>
  <si>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</si>
  <si>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</si>
  <si>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</si>
  <si>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</si>
  <si>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</si>
  <si>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</si>
  <si>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</si>
  <si>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</si>
  <si>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</si>
  <si>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</si>
  <si>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</si>
  <si>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</si>
  <si>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</si>
  <si>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</si>
  <si>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</si>
  <si>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</si>
  <si>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</si>
  <si>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</si>
  <si>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</si>
  <si>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</si>
  <si>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</si>
  <si>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</si>
  <si>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</si>
  <si>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</si>
  <si>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</si>
  <si>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</si>
  <si>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</si>
  <si>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</si>
  <si>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</si>
  <si>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</si>
  <si>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</si>
  <si>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</si>
  <si>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</si>
  <si>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</si>
  <si>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</si>
  <si>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</si>
  <si>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</si>
  <si>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</si>
  <si>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</si>
  <si>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</si>
  <si>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</si>
  <si>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</si>
  <si>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</si>
  <si>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</si>
  <si>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</si>
  <si>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</si>
  <si>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</si>
  <si>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</si>
  <si>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</si>
  <si>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</si>
  <si>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</si>
  <si>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</si>
  <si>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</si>
  <si>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</si>
  <si>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</si>
  <si>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</si>
  <si>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</si>
  <si>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</si>
  <si>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</si>
  <si>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</si>
  <si>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</si>
  <si>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</si>
  <si>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</si>
  <si>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</si>
  <si>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</si>
  <si>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</si>
  <si>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</si>
  <si>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</si>
  <si>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</si>
  <si>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</si>
  <si>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</si>
  <si>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</si>
  <si>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</si>
  <si>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</si>
  <si>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</si>
  <si>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</si>
  <si>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</si>
  <si>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</si>
  <si>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</si>
  <si>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</si>
  <si>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</si>
  <si>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</si>
  <si>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</si>
  <si>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</si>
  <si>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</si>
  <si>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</si>
  <si>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</si>
  <si>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</si>
  <si>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</si>
  <si>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</si>
  <si>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</si>
  <si>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</si>
  <si>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</si>
  <si>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</si>
  <si>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</si>
  <si>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</si>
  <si>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</si>
  <si>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</si>
  <si>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</si>
  <si>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</si>
  <si>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</si>
  <si>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</si>
  <si>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</si>
  <si>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</si>
  <si>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</si>
  <si>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</si>
  <si>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</si>
  <si>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</si>
  <si>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</si>
  <si>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</si>
  <si>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</si>
  <si>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</si>
  <si>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</si>
  <si>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</si>
  <si>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</si>
  <si>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</si>
  <si>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</si>
  <si>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</si>
  <si>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</si>
  <si>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</si>
  <si>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</si>
  <si>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</si>
  <si>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</si>
  <si>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</si>
  <si>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</si>
  <si>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</si>
  <si>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</si>
  <si>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</si>
  <si>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</si>
  <si>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</si>
  <si>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</si>
  <si>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</si>
  <si>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</si>
  <si>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</si>
  <si>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</si>
  <si>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</si>
  <si>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</si>
  <si>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</si>
  <si>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</si>
  <si>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</si>
  <si>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</si>
  <si>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</si>
  <si>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</si>
  <si>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</si>
  <si>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</si>
  <si>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</si>
  <si>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</si>
  <si>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</si>
  <si>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</si>
  <si>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</si>
  <si>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</si>
  <si>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</si>
  <si>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</si>
  <si>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</si>
  <si>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</si>
  <si>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</si>
  <si>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</si>
  <si>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</si>
  <si>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</si>
  <si>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</si>
  <si>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</si>
  <si>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</si>
  <si>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</si>
  <si>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</si>
  <si>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</si>
  <si>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</si>
  <si>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</si>
  <si>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</si>
  <si>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</si>
  <si>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</si>
  <si>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</si>
  <si>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</si>
  <si>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</si>
  <si>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</si>
  <si>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</si>
  <si>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</si>
  <si>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</si>
  <si>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</si>
  <si>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</si>
  <si>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</si>
  <si>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</si>
  <si>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</si>
  <si>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</si>
  <si>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</si>
  <si>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</si>
  <si>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</si>
  <si>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</si>
  <si>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</si>
  <si>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</si>
  <si>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</si>
  <si>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</si>
  <si>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</si>
  <si>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</si>
  <si>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</si>
  <si>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</si>
  <si>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</si>
  <si>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</si>
  <si>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</si>
  <si>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</si>
  <si>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</si>
  <si>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</si>
  <si>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</si>
  <si>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</si>
  <si>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</si>
  <si>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</si>
  <si>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</si>
  <si>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</si>
  <si>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</si>
  <si>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</si>
  <si>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</si>
  <si>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</si>
  <si>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</si>
  <si>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</si>
  <si>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</si>
  <si>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</si>
  <si>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</si>
  <si>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</si>
  <si>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</si>
  <si>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</si>
  <si>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</si>
  <si>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</si>
  <si>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</si>
  <si>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</si>
  <si>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</si>
  <si>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</si>
  <si>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</si>
  <si>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</si>
  <si>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</si>
  <si>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</si>
  <si>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</si>
  <si>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</si>
  <si>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</si>
  <si>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</si>
  <si>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</si>
  <si>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</si>
  <si>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</si>
  <si>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</si>
  <si>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</si>
  <si>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</si>
  <si>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</si>
  <si>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</si>
  <si>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</si>
  <si>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</si>
  <si>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</si>
  <si>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</si>
  <si>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</si>
  <si>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</si>
  <si>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</si>
  <si>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</si>
  <si>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</si>
  <si>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</si>
  <si>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</si>
  <si>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</si>
  <si>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</si>
  <si>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</si>
  <si>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</si>
  <si>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</si>
  <si>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</si>
  <si>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</si>
  <si>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</si>
  <si>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</si>
  <si>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</si>
  <si>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</si>
  <si>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</si>
  <si>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</si>
  <si>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</si>
  <si>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</si>
  <si>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</si>
  <si>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</si>
  <si>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</si>
  <si>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</si>
  <si>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</si>
  <si>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</si>
  <si>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</si>
  <si>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</si>
  <si>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</si>
  <si>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</si>
  <si>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</si>
  <si>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</si>
  <si>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</si>
  <si>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</si>
  <si>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</si>
  <si>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</si>
  <si>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</si>
  <si>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</si>
  <si>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</si>
  <si>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</si>
  <si>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</si>
  <si>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</si>
  <si>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</si>
  <si>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</si>
  <si>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</si>
  <si>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</si>
  <si>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</si>
  <si>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</si>
  <si>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</si>
  <si>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</si>
  <si>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</si>
  <si>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</si>
  <si>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</si>
  <si>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</si>
  <si>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</si>
  <si>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</si>
  <si>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</si>
  <si>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</si>
  <si>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</si>
  <si>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</si>
  <si>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</si>
  <si>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</si>
  <si>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</si>
  <si>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</si>
  <si>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</si>
  <si>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</si>
  <si>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</si>
  <si>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</si>
  <si>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</si>
  <si>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</si>
  <si>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</si>
  <si>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</si>
  <si>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</si>
  <si>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</si>
  <si>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</si>
  <si>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</si>
  <si>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</si>
  <si>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</si>
  <si>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</si>
  <si>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</si>
  <si>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</si>
  <si>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</si>
  <si>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</si>
  <si>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</si>
  <si>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</si>
  <si>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</si>
  <si>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</si>
  <si>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</si>
  <si>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</si>
  <si>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</si>
  <si>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</si>
  <si>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</si>
  <si>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</si>
  <si>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</si>
  <si>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</si>
  <si>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</si>
  <si>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</si>
  <si>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</si>
  <si>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</si>
  <si>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</si>
  <si>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</si>
  <si>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</si>
  <si>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</si>
  <si>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</si>
  <si>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</si>
  <si>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</si>
  <si>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</si>
  <si>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</si>
  <si>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</si>
  <si>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</si>
  <si>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</si>
  <si>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</si>
  <si>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</si>
  <si>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</si>
  <si>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</si>
  <si>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</si>
  <si>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</si>
  <si>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</si>
  <si>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</si>
  <si>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</si>
  <si>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</si>
  <si>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</si>
  <si>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</si>
  <si>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</si>
  <si>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</si>
  <si>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</si>
  <si>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</si>
  <si>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</si>
  <si>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</si>
  <si>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</si>
  <si>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</si>
  <si>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</si>
  <si>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</si>
  <si>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</si>
  <si>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</si>
  <si>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</si>
  <si>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</si>
  <si>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</si>
  <si>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</si>
  <si>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</si>
  <si>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</si>
  <si>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</si>
  <si>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</si>
  <si>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</si>
  <si>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</si>
  <si>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</si>
  <si>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</si>
  <si>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</si>
  <si>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</si>
  <si>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</si>
  <si>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</si>
  <si>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</si>
  <si>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</si>
  <si>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</si>
  <si>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</si>
  <si>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</si>
  <si>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</si>
  <si>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</si>
  <si>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</si>
  <si>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</si>
  <si>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</si>
  <si>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</si>
  <si>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</si>
  <si>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</si>
  <si>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</si>
  <si>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</si>
  <si>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</si>
  <si>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</si>
  <si>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</si>
  <si>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</si>
  <si>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</si>
  <si>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</si>
  <si>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</si>
  <si>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</si>
  <si>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</si>
  <si>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</si>
  <si>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</si>
  <si>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</si>
  <si>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</si>
  <si>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</si>
  <si>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</si>
  <si>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</si>
  <si>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</si>
  <si>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</si>
  <si>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</si>
  <si>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</si>
  <si>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</si>
  <si>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</si>
  <si>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</si>
  <si>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</si>
  <si>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</si>
  <si>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</si>
  <si>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</si>
  <si>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</si>
  <si>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</si>
  <si>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</si>
  <si>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</si>
  <si>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</si>
  <si>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</si>
  <si>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</si>
  <si>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</si>
  <si>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</si>
  <si>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</si>
  <si>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</si>
  <si>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</si>
  <si>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</si>
  <si>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</si>
  <si>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</si>
  <si>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</si>
  <si>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</si>
  <si>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</si>
  <si>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</si>
  <si>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</si>
  <si>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</si>
  <si>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</si>
  <si>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</si>
  <si>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</si>
  <si>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</si>
  <si>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</si>
  <si>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</si>
  <si>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</si>
  <si>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</si>
  <si>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</si>
  <si>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</si>
  <si>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</si>
  <si>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</si>
  <si>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</si>
  <si>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</si>
  <si>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</si>
  <si>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</si>
  <si>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</si>
  <si>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</si>
  <si>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</si>
  <si>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</si>
  <si>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</si>
  <si>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</si>
  <si>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</si>
  <si>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</si>
  <si>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</si>
  <si>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</si>
  <si>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</si>
  <si>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</si>
  <si>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</si>
  <si>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</si>
  <si>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</si>
  <si>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</si>
  <si>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</si>
  <si>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</si>
  <si>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</si>
  <si>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</si>
  <si>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</si>
  <si>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</si>
  <si>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</si>
  <si>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</si>
  <si>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</si>
  <si>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</si>
  <si>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</si>
  <si>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</si>
  <si>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</si>
  <si>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</si>
  <si>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</si>
  <si>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</si>
  <si>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</si>
  <si>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</si>
  <si>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</si>
  <si>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</si>
  <si>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</si>
  <si>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</si>
  <si>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</si>
  <si>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</si>
  <si>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</si>
  <si>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</si>
  <si>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</si>
  <si>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</si>
  <si>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</si>
  <si>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</si>
  <si>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</si>
  <si>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</si>
  <si>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</si>
  <si>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</si>
  <si>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</si>
  <si>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</si>
  <si>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</si>
  <si>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</si>
  <si>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</si>
  <si>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</si>
  <si>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</si>
  <si>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</si>
  <si>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</si>
  <si>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</si>
  <si>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</si>
  <si>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</si>
  <si>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</si>
  <si>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</si>
  <si>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</si>
  <si>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</si>
  <si>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</si>
  <si>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</si>
  <si>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</si>
  <si>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</si>
  <si>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</si>
  <si>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</si>
  <si>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</si>
  <si>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</si>
  <si>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</si>
  <si>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</si>
  <si>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</si>
  <si>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</si>
  <si>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</si>
  <si>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</si>
  <si>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</si>
  <si>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</si>
  <si>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</si>
  <si>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</si>
  <si>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</si>
  <si>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</si>
  <si>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</si>
  <si>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</si>
  <si>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</si>
  <si>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</si>
  <si>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</si>
  <si>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</si>
  <si>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</si>
  <si>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</si>
  <si>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</si>
  <si>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</si>
  <si>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</si>
  <si>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</si>
  <si>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</si>
  <si>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</si>
  <si>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</si>
  <si>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</si>
  <si>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</si>
  <si>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</si>
  <si>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</si>
  <si>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</si>
  <si>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</si>
  <si>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</si>
  <si>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</si>
  <si>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</si>
  <si>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</si>
  <si>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</si>
  <si>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</si>
  <si>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</si>
  <si>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</si>
  <si>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</si>
  <si>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</si>
  <si>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</si>
  <si>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</si>
  <si>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</si>
  <si>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</si>
  <si>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</si>
  <si>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</si>
  <si>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</si>
  <si>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</si>
  <si>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</si>
  <si>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</si>
  <si>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</si>
  <si>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</si>
  <si>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</si>
  <si>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</si>
  <si>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</si>
  <si>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</si>
  <si>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</si>
  <si>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</si>
  <si>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</si>
  <si>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</si>
  <si>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</si>
  <si>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</si>
  <si>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</si>
  <si>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</si>
  <si>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</si>
  <si>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</si>
  <si>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</si>
  <si>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</si>
  <si>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</si>
  <si>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</si>
  <si>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</si>
  <si>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</si>
  <si>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</si>
  <si>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</si>
  <si>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</si>
  <si>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</si>
  <si>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</si>
  <si>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</si>
  <si>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</si>
  <si>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</si>
  <si>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</si>
  <si>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</si>
  <si>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</si>
  <si>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</si>
  <si>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</si>
  <si>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</si>
  <si>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</si>
  <si>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</si>
  <si>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</si>
  <si>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</si>
  <si>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</si>
  <si>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</si>
  <si>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</si>
  <si>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</si>
  <si>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</si>
  <si>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</si>
  <si>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</si>
  <si>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</si>
  <si>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</si>
  <si>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</si>
  <si>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</si>
  <si>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</si>
  <si>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</si>
  <si>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</si>
  <si>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</si>
  <si>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</si>
  <si>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</si>
  <si>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</si>
  <si>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</si>
  <si>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</si>
  <si>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</si>
  <si>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</si>
  <si>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</si>
  <si>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</si>
  <si>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</si>
  <si>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</si>
  <si>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</si>
  <si>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</si>
  <si>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</si>
  <si>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</si>
  <si>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</si>
  <si>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</si>
  <si>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</si>
  <si>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</si>
  <si>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</si>
  <si>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</si>
  <si>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</si>
  <si>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</si>
  <si>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</si>
  <si>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</si>
  <si>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</si>
  <si>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</si>
  <si>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</si>
  <si>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</si>
  <si>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</si>
  <si>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</si>
  <si>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</si>
  <si>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</si>
  <si>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</si>
  <si>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</si>
  <si>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</si>
  <si>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</si>
  <si>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</si>
  <si>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</si>
  <si>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</si>
  <si>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</si>
  <si>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</si>
  <si>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</si>
  <si>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</si>
  <si>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</si>
  <si>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</si>
  <si>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</si>
  <si>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</si>
  <si>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</si>
  <si>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</si>
  <si>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</si>
  <si>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</si>
  <si>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</si>
  <si>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</si>
  <si>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</si>
  <si>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</si>
  <si>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</si>
  <si>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</si>
  <si>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</si>
  <si>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</si>
  <si>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</si>
  <si>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</si>
  <si>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</si>
  <si>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</si>
  <si>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</si>
  <si>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</si>
  <si>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</si>
  <si>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</si>
  <si>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</si>
  <si>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</si>
  <si>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</si>
  <si>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</si>
  <si>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</si>
  <si>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</si>
  <si>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</si>
  <si>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</si>
  <si>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</si>
  <si>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</si>
  <si>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</si>
  <si>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</si>
  <si>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</si>
  <si>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</si>
  <si>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</si>
  <si>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</si>
  <si>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</si>
  <si>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</si>
  <si>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</si>
  <si>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</si>
  <si>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</si>
  <si>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</si>
  <si>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</si>
  <si>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</si>
  <si>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</si>
  <si>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</si>
  <si>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</si>
  <si>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</si>
  <si>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</si>
  <si>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</si>
  <si>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</si>
  <si>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</si>
  <si>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</si>
  <si>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</si>
  <si>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</si>
  <si>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</si>
  <si>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</si>
  <si>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</si>
  <si>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</si>
  <si>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</si>
  <si>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</si>
  <si>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</si>
  <si>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</si>
  <si>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</si>
  <si>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</si>
  <si>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</si>
  <si>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</si>
  <si>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</si>
  <si>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</si>
  <si>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</si>
  <si>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</si>
  <si>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</si>
  <si>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</si>
  <si>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</si>
  <si>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</si>
  <si>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</si>
  <si>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</si>
  <si>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</si>
  <si>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</si>
  <si>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</si>
  <si>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</si>
  <si>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</si>
  <si>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</si>
  <si>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</si>
  <si>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</si>
  <si>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</si>
  <si>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</si>
  <si>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</si>
  <si>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</si>
  <si>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</si>
  <si>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</si>
  <si>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</si>
  <si>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</si>
  <si>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</si>
  <si>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</si>
  <si>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</si>
  <si>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</si>
  <si>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</si>
  <si>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</si>
  <si>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</si>
  <si>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</si>
  <si>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</si>
  <si>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</si>
  <si>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</si>
  <si>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</si>
  <si>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</si>
  <si>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</si>
  <si>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</si>
  <si>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</si>
  <si>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</si>
  <si>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</si>
  <si>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</si>
  <si>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</si>
  <si>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</si>
  <si>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</si>
  <si>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</si>
  <si>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</si>
  <si>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</si>
  <si>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</si>
  <si>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</si>
  <si>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</si>
  <si>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</si>
  <si>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</si>
  <si>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</si>
  <si>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</si>
  <si>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</si>
  <si>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</si>
  <si>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</si>
  <si>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</si>
  <si>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</si>
  <si>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</si>
  <si>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</si>
  <si>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</si>
  <si>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</si>
  <si>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</si>
  <si>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</si>
  <si>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</si>
  <si>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</si>
  <si>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</si>
  <si>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</si>
  <si>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</si>
  <si>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</si>
  <si>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</si>
  <si>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</si>
  <si>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</si>
  <si>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</si>
  <si>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</si>
  <si>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</si>
  <si>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</si>
  <si>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</si>
  <si>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</si>
  <si>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</si>
  <si>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</si>
  <si>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</si>
  <si>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</si>
  <si>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</si>
  <si>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</si>
  <si>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</si>
  <si>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</si>
  <si>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</si>
  <si>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</si>
  <si>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</si>
  <si>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</si>
  <si>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</si>
  <si>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</si>
  <si>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</si>
  <si>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</si>
  <si>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</si>
  <si>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</si>
  <si>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</si>
  <si>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</si>
  <si>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</si>
  <si>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</si>
  <si>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</si>
  <si>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</si>
  <si>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</si>
  <si>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</si>
  <si>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</si>
  <si>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</si>
  <si>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</si>
  <si>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</si>
  <si>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</si>
  <si>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</si>
  <si>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</si>
  <si>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</si>
  <si>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</si>
  <si>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</si>
  <si>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</si>
  <si>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</si>
  <si>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</si>
  <si>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</si>
  <si>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</si>
  <si>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</si>
  <si>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</si>
  <si>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</si>
  <si>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</si>
  <si>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</si>
  <si>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</si>
  <si>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</si>
  <si>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</si>
  <si>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</si>
  <si>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</si>
  <si>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</si>
  <si>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</si>
  <si>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</si>
  <si>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</si>
  <si>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</si>
  <si>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</si>
  <si>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</si>
  <si>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</si>
  <si>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</si>
  <si>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</si>
  <si>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</si>
  <si>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</si>
  <si>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</si>
  <si>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</si>
  <si>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</si>
  <si>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</si>
  <si>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</si>
  <si>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</si>
  <si>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</si>
  <si>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</si>
  <si>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</si>
  <si>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</si>
  <si>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</si>
  <si>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</si>
  <si>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</si>
  <si>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</si>
  <si>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</si>
  <si>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</si>
  <si>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</si>
  <si>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</si>
  <si>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</si>
  <si>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</si>
  <si>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</si>
  <si>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</si>
  <si>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</si>
  <si>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</si>
  <si>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</si>
  <si>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</si>
  <si>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</si>
  <si>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</si>
  <si>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</si>
  <si>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</si>
  <si>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</si>
  <si>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</si>
  <si>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</si>
  <si>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</si>
  <si>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</si>
  <si>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</si>
  <si>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</si>
  <si>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</si>
  <si>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</si>
  <si>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</si>
  <si>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</si>
  <si>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</si>
  <si>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</si>
  <si>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</si>
  <si>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</si>
  <si>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</si>
  <si>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</si>
  <si>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</si>
  <si>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</si>
  <si>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</si>
  <si>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</si>
  <si>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</si>
  <si>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</si>
  <si>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</si>
  <si>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</si>
  <si>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</si>
  <si>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</si>
  <si>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</si>
  <si>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</si>
  <si>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</si>
  <si>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</si>
  <si>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</si>
  <si>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</si>
  <si>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</si>
  <si>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</si>
  <si>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</si>
  <si>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</si>
  <si>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</si>
  <si>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</si>
  <si>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</si>
  <si>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</si>
  <si>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</si>
  <si>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</si>
  <si>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</si>
  <si>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</si>
  <si>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</si>
  <si>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</si>
  <si>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</si>
  <si>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</si>
  <si>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</si>
  <si>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</si>
  <si>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</si>
  <si>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</si>
  <si>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</si>
  <si>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</si>
  <si>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</si>
  <si>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</si>
  <si>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</si>
  <si>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</si>
  <si>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</si>
  <si>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</si>
  <si>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</si>
  <si>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</si>
  <si>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</si>
  <si>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</si>
  <si>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</si>
  <si>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</si>
  <si>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</si>
  <si>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</si>
  <si>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</si>
  <si>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</si>
  <si>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</si>
  <si>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</si>
  <si>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</si>
  <si>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</si>
  <si>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</si>
  <si>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</si>
  <si>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</si>
  <si>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</si>
  <si>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</si>
  <si>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</si>
  <si>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</si>
  <si>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</si>
  <si>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</si>
  <si>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</si>
  <si>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</si>
  <si>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</si>
  <si>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</si>
  <si>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</si>
  <si>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</si>
  <si>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</si>
  <si>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</si>
  <si>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</si>
  <si>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</si>
  <si>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</si>
  <si>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</si>
  <si>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</si>
  <si>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</si>
  <si>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</si>
  <si>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</si>
  <si>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</si>
  <si>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</si>
  <si>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</si>
  <si>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</si>
  <si>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</si>
  <si>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</si>
  <si>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</si>
  <si>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</si>
  <si>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</si>
  <si>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</si>
  <si>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</si>
  <si>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</si>
  <si>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</si>
  <si>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</si>
  <si>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</si>
  <si>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</si>
  <si>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</si>
  <si>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</si>
  <si>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</si>
  <si>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</si>
  <si>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</si>
  <si>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</si>
  <si>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</si>
  <si>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</si>
  <si>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</si>
  <si>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</si>
  <si>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</si>
  <si>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</si>
  <si>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</si>
  <si>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</si>
  <si>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</si>
  <si>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</si>
  <si>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</si>
  <si>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</si>
  <si>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</si>
  <si>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</si>
  <si>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</si>
  <si>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</si>
  <si>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</si>
  <si>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</si>
  <si>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</si>
  <si>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</si>
  <si>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</si>
  <si>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</si>
  <si>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</si>
  <si>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</si>
  <si>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</si>
  <si>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</si>
  <si>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</si>
  <si>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</si>
  <si>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</si>
  <si>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</si>
  <si>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</si>
  <si>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</si>
  <si>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</si>
  <si>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</si>
  <si>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</si>
  <si>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</si>
  <si>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</si>
  <si>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</si>
  <si>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</si>
  <si>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</si>
  <si>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</si>
  <si>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</si>
  <si>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</si>
  <si>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</si>
  <si>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</si>
  <si>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</si>
  <si>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</si>
  <si>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</si>
  <si>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</si>
  <si>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</si>
  <si>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</si>
  <si>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</si>
  <si>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</si>
  <si>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</si>
  <si>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</si>
  <si>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</si>
  <si>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</si>
  <si>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</si>
  <si>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</si>
  <si>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</si>
  <si>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</si>
  <si>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</si>
  <si>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</si>
  <si>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</si>
  <si>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</si>
  <si>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</si>
  <si>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</si>
  <si>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</si>
  <si>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</si>
  <si>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</si>
  <si>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</si>
  <si>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</si>
  <si>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</si>
  <si>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</si>
  <si>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</si>
  <si>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</si>
  <si>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</si>
  <si>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</si>
  <si>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</si>
  <si>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</si>
  <si>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</si>
  <si>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</si>
  <si>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</si>
  <si>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</si>
  <si>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</si>
  <si>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</si>
  <si>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</si>
  <si>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</si>
  <si>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</si>
  <si>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</si>
  <si>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</si>
  <si>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</si>
  <si>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</si>
  <si>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</si>
  <si>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</si>
  <si>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</si>
  <si>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</si>
  <si>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</si>
  <si>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</si>
  <si>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</si>
  <si>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</si>
  <si>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</si>
  <si>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</si>
  <si>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</si>
  <si>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</si>
  <si>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</si>
  <si>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</si>
  <si>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</si>
  <si>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</si>
  <si>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</si>
  <si>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</si>
  <si>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</si>
  <si>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</si>
  <si>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</si>
  <si>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</si>
  <si>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</si>
  <si>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</si>
  <si>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</si>
  <si>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</si>
  <si>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</si>
  <si>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</si>
  <si>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</si>
  <si>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</si>
  <si>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</si>
  <si>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</si>
  <si>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</si>
  <si>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</si>
  <si>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</si>
  <si>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</si>
  <si>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</si>
  <si>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</si>
  <si>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</si>
  <si>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</si>
  <si>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</si>
  <si>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</si>
  <si>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</si>
  <si>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</si>
  <si>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</si>
  <si>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</si>
  <si>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</si>
  <si>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</si>
  <si>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</si>
  <si>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</si>
  <si>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</si>
  <si>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</si>
  <si>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</si>
  <si>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</si>
  <si>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</si>
  <si>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</si>
  <si>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</si>
  <si>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</si>
  <si>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</si>
  <si>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</si>
  <si>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</si>
  <si>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</si>
  <si>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</si>
  <si>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</si>
  <si>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</si>
  <si>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</si>
  <si>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</si>
  <si>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</si>
  <si>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</si>
  <si>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</si>
  <si>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</si>
  <si>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</si>
  <si>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</si>
  <si>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</si>
  <si>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</si>
  <si>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</si>
  <si>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</si>
  <si>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</si>
  <si>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</si>
  <si>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</si>
  <si>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</si>
  <si>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</si>
  <si>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</si>
  <si>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</si>
  <si>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</si>
  <si>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</si>
  <si>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</si>
  <si>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</si>
  <si>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</si>
  <si>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</si>
  <si>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</si>
  <si>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</si>
  <si>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</si>
  <si>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</si>
  <si>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</si>
  <si>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</si>
  <si>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</si>
  <si>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</si>
  <si>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</si>
  <si>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</si>
  <si>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</si>
  <si>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</si>
  <si>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</si>
  <si>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</si>
  <si>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</si>
  <si>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</si>
  <si>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</si>
  <si>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</si>
  <si>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</si>
  <si>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</si>
  <si>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</si>
  <si>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</si>
  <si>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</si>
  <si>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</si>
  <si>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</si>
  <si>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</si>
  <si>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</si>
  <si>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</si>
  <si>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</si>
  <si>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</si>
  <si>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</si>
  <si>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</si>
  <si>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</si>
  <si>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</si>
  <si>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</si>
  <si>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</si>
  <si>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</si>
  <si>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</si>
  <si>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</si>
  <si>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</si>
  <si>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</si>
  <si>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</si>
  <si>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</si>
  <si>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</si>
  <si>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</si>
  <si>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</si>
  <si>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</si>
  <si>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</si>
  <si>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</si>
  <si>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</si>
  <si>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</si>
  <si>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</si>
  <si>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</si>
  <si>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</si>
  <si>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</si>
  <si>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</si>
  <si>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</si>
  <si>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</si>
  <si>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</si>
  <si>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</si>
  <si>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</si>
  <si>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</si>
  <si>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</si>
  <si>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</si>
  <si>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</si>
  <si>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</si>
  <si>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</si>
  <si>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</si>
  <si>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</si>
  <si>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</si>
  <si>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</si>
  <si>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</si>
  <si>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</si>
  <si>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</si>
  <si>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</si>
  <si>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</si>
  <si>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</si>
  <si>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</si>
  <si>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</si>
  <si>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</si>
  <si>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</si>
  <si>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</si>
  <si>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</si>
  <si>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</si>
  <si>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</si>
  <si>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</si>
  <si>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</si>
  <si>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</si>
  <si>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</si>
  <si>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</si>
  <si>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</si>
  <si>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</si>
  <si>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</si>
  <si>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</si>
  <si>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</si>
  <si>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</si>
  <si>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</si>
  <si>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</si>
  <si>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</si>
  <si>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</si>
  <si>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</si>
  <si>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</si>
  <si>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</si>
  <si>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</si>
  <si>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</si>
  <si>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</si>
  <si>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</si>
  <si>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</si>
  <si>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</si>
  <si>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</si>
  <si>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</si>
  <si>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</si>
  <si>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</si>
  <si>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</si>
  <si>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</si>
  <si>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</si>
  <si>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</si>
  <si>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</si>
  <si>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</si>
  <si>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</si>
  <si>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</si>
  <si>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</si>
  <si>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</si>
  <si>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</si>
  <si>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</si>
  <si>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</si>
  <si>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</si>
  <si>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</si>
  <si>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</si>
  <si>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</si>
  <si>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</si>
  <si>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</si>
  <si>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</si>
  <si>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</si>
  <si>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</si>
  <si>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</si>
  <si>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</si>
  <si>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</si>
  <si>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</si>
  <si>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</si>
  <si>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</si>
  <si>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</si>
  <si>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</si>
  <si>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</si>
  <si>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</si>
  <si>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</si>
  <si>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</si>
  <si>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</si>
  <si>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</si>
  <si>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</si>
  <si>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</si>
  <si>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</si>
  <si>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</si>
  <si>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</si>
  <si>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</si>
  <si>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</si>
  <si>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</si>
  <si>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</si>
  <si>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</si>
  <si>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</si>
  <si>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</si>
  <si>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</si>
  <si>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</si>
  <si>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</si>
  <si>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</si>
  <si>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</si>
  <si>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</si>
  <si>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</si>
  <si>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</si>
  <si>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</si>
  <si>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</si>
  <si>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</si>
  <si>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</si>
  <si>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</si>
  <si>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</si>
  <si>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</si>
  <si>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</si>
  <si>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</si>
  <si>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</si>
  <si>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</si>
  <si>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</si>
  <si>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</si>
  <si>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</si>
  <si>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</si>
  <si>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</si>
  <si>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</si>
  <si>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</si>
  <si>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</si>
  <si>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</si>
  <si>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</si>
  <si>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</si>
  <si>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</si>
  <si>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</si>
  <si>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</si>
  <si>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</si>
  <si>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</si>
  <si>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</si>
  <si>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</si>
  <si>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</si>
  <si>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</si>
  <si>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</si>
  <si>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</si>
  <si>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</si>
  <si>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</si>
  <si>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</si>
  <si>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</si>
  <si>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</si>
  <si>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</si>
  <si>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</si>
  <si>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</si>
  <si>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</si>
  <si>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</si>
  <si>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</si>
  <si>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</si>
  <si>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</si>
  <si>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</si>
  <si>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</si>
  <si>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</si>
  <si>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</si>
  <si>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</si>
  <si>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</si>
  <si>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</si>
  <si>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</si>
  <si>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</si>
  <si>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</si>
  <si>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</si>
  <si>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</si>
  <si>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</si>
  <si>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</si>
  <si>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</si>
  <si>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</si>
  <si>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</si>
  <si>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</si>
  <si>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</si>
  <si>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</si>
  <si>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</si>
  <si>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</si>
  <si>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</si>
  <si>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</si>
  <si>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</si>
  <si>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</si>
  <si>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</si>
  <si>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</si>
  <si>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</si>
  <si>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</si>
  <si>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</si>
  <si>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</si>
  <si>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</si>
  <si>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</si>
  <si>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</si>
  <si>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</si>
  <si>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</si>
  <si>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</si>
  <si>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</si>
  <si>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</si>
  <si>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</si>
  <si>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</si>
  <si>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</si>
  <si>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</si>
  <si>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</si>
  <si>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</si>
  <si>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</si>
  <si>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</si>
  <si>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</si>
  <si>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</si>
  <si>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</si>
  <si>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</si>
  <si>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</si>
  <si>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</si>
  <si>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</si>
  <si>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</si>
  <si>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</si>
  <si>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</si>
  <si>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</si>
  <si>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</si>
  <si>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</si>
  <si>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</si>
  <si>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</si>
  <si>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</si>
  <si>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</si>
  <si>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</si>
  <si>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</si>
  <si>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</si>
  <si>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</si>
  <si>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</si>
  <si>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</si>
  <si>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</si>
  <si>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</si>
  <si>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</si>
  <si>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</si>
  <si>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</si>
  <si>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</si>
  <si>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</si>
  <si>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</si>
  <si>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</si>
  <si>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</si>
  <si>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</si>
  <si>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</si>
  <si>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</si>
  <si>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</si>
  <si>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</si>
  <si>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</si>
  <si>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</si>
  <si>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</si>
  <si>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</si>
  <si>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</si>
  <si>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</si>
  <si>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</si>
  <si>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</si>
  <si>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</si>
  <si>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</si>
  <si>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</si>
  <si>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</si>
  <si>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</si>
  <si>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</si>
  <si>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</si>
  <si>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</si>
  <si>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</si>
  <si>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</si>
  <si>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</si>
  <si>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</si>
  <si>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</si>
  <si>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</si>
  <si>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</si>
  <si>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</si>
  <si>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</si>
  <si>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</si>
  <si>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</si>
  <si>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</si>
  <si>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</si>
  <si>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</si>
  <si>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</si>
  <si>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</si>
  <si>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</si>
  <si>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</si>
  <si>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</si>
  <si>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</si>
  <si>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</si>
  <si>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</si>
  <si>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</si>
  <si>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</si>
  <si>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</si>
  <si>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</si>
  <si>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</si>
  <si>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</si>
  <si>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</si>
  <si>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</si>
  <si>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</si>
  <si>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</si>
  <si>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</si>
  <si>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</si>
  <si>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</si>
  <si>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</si>
  <si>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</si>
  <si>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</si>
  <si>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</si>
  <si>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</si>
  <si>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</si>
  <si>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</si>
  <si>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</si>
  <si>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</si>
  <si>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</si>
  <si>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</si>
  <si>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</si>
  <si>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</si>
  <si>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</si>
  <si>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</si>
  <si>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</si>
  <si>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</si>
  <si>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</si>
  <si>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</si>
  <si>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</si>
  <si>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</si>
  <si>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</si>
  <si>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</si>
  <si>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</si>
  <si>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</si>
  <si>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</si>
  <si>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</si>
  <si>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</si>
  <si>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</si>
  <si>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</si>
  <si>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</si>
  <si>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</si>
  <si>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</si>
  <si>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</si>
  <si>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</si>
  <si>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</si>
  <si>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</si>
  <si>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</si>
  <si>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</si>
  <si>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</si>
  <si>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</si>
  <si>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</si>
  <si>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</si>
  <si>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</si>
  <si>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</si>
  <si>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</si>
  <si>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</si>
  <si>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</si>
  <si>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</si>
  <si>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</si>
  <si>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</si>
  <si>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</si>
  <si>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</si>
  <si>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</si>
  <si>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</si>
  <si>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</si>
  <si>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</si>
  <si>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</si>
  <si>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</si>
  <si>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</si>
  <si>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</si>
  <si>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</si>
  <si>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</si>
  <si>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</si>
  <si>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</si>
  <si>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</si>
  <si>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</si>
  <si>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</si>
  <si>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</si>
  <si>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</si>
  <si>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</si>
  <si>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</si>
  <si>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</si>
  <si>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</si>
  <si>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</si>
  <si>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</si>
  <si>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</si>
  <si>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</si>
  <si>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</si>
  <si>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</si>
  <si>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</si>
  <si>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</si>
  <si>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</si>
  <si>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</si>
  <si>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</si>
  <si>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</si>
  <si>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</si>
  <si>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</si>
  <si>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</si>
  <si>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</si>
  <si>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</si>
  <si>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</si>
  <si>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</si>
  <si>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</si>
  <si>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</si>
  <si>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</si>
  <si>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</si>
  <si>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</si>
  <si>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</si>
  <si>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</si>
  <si>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</si>
  <si>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</si>
  <si>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</si>
  <si>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</si>
  <si>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</si>
  <si>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</si>
  <si>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</si>
  <si>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</si>
  <si>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</si>
  <si>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</si>
  <si>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</si>
  <si>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</si>
  <si>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</si>
  <si>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</si>
  <si>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</si>
  <si>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</si>
  <si>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</si>
  <si>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</si>
  <si>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</si>
  <si>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</si>
  <si>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</si>
  <si>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</si>
  <si>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</si>
  <si>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</si>
  <si>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</si>
  <si>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</si>
  <si>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</si>
  <si>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</si>
  <si>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</si>
  <si>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</si>
  <si>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</si>
  <si>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</si>
  <si>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</si>
  <si>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</si>
  <si>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</si>
  <si>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</si>
  <si>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</si>
  <si>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</si>
  <si>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</si>
  <si>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</si>
  <si>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</si>
  <si>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</si>
  <si>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</si>
  <si>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</si>
  <si>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</si>
  <si>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</si>
  <si>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</si>
  <si>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</si>
  <si>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</si>
  <si>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</si>
  <si>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</si>
  <si>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</si>
  <si>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</si>
  <si>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</si>
  <si>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</si>
  <si>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</si>
  <si>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</si>
  <si>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</si>
  <si>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</si>
  <si>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</si>
  <si>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</si>
  <si>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</si>
  <si>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</si>
  <si>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</si>
  <si>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</si>
  <si>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</si>
  <si>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</si>
  <si>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</si>
  <si>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</si>
  <si>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</si>
  <si>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</si>
  <si>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</si>
  <si>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</si>
  <si>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</si>
  <si>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</si>
  <si>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</si>
  <si>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</si>
  <si>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</si>
  <si>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</si>
  <si>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</si>
  <si>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</si>
  <si>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</si>
  <si>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</si>
  <si>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</si>
  <si>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</si>
  <si>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</si>
  <si>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</si>
  <si>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</si>
  <si>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</si>
  <si>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</si>
  <si>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</si>
  <si>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</si>
  <si>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</si>
  <si>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</si>
  <si>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</si>
  <si>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</si>
  <si>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</si>
  <si>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</si>
  <si>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</si>
  <si>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</si>
  <si>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</si>
  <si>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</si>
  <si>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</si>
  <si>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</si>
  <si>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</si>
  <si>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</si>
  <si>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</si>
  <si>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</si>
  <si>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</si>
  <si>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</si>
  <si>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</si>
  <si>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</si>
  <si>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</si>
  <si>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</si>
  <si>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</si>
  <si>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</si>
  <si>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</si>
  <si>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</si>
  <si>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</si>
  <si>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</si>
  <si>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</si>
  <si>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</si>
  <si>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</si>
  <si>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</si>
  <si>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</si>
  <si>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</si>
  <si>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</si>
  <si>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</si>
  <si>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</si>
  <si>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</si>
  <si>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</si>
  <si>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</si>
  <si>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</si>
  <si>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</si>
  <si>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</si>
  <si>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</si>
  <si>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</si>
  <si>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</si>
  <si>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</si>
  <si>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</si>
  <si>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</si>
  <si>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</si>
  <si>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</si>
  <si>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</si>
  <si>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</si>
  <si>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</si>
  <si>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</si>
  <si>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</si>
  <si>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</si>
  <si>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</si>
  <si>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</si>
  <si>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</si>
  <si>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</si>
  <si>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</si>
  <si>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</si>
  <si>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</si>
  <si>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</si>
  <si>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</si>
  <si>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</si>
  <si>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</si>
  <si>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</si>
  <si>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</si>
  <si>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</si>
  <si>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</si>
  <si>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</si>
  <si>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</si>
  <si>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</si>
  <si>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</si>
  <si>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</si>
  <si>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</si>
  <si>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</si>
  <si>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</si>
  <si>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</si>
  <si>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</si>
  <si>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</si>
  <si>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</si>
  <si>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</si>
  <si>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</si>
  <si>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</si>
  <si>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</si>
  <si>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</si>
  <si>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</si>
  <si>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</si>
  <si>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</si>
  <si>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</si>
  <si>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</si>
  <si>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</si>
  <si>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</si>
  <si>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</si>
  <si>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</si>
  <si>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</si>
  <si>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</si>
  <si>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</si>
  <si>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</si>
  <si>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</si>
  <si>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</si>
  <si>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</si>
  <si>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</si>
  <si>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</si>
  <si>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</si>
  <si>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</si>
  <si>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</si>
  <si>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</si>
  <si>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</si>
  <si>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</si>
  <si>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</si>
  <si>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</si>
  <si>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</si>
  <si>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</si>
  <si>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</si>
  <si>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</si>
  <si>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</si>
  <si>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</si>
  <si>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</si>
  <si>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</si>
  <si>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</si>
  <si>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</si>
  <si>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</si>
  <si>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</si>
  <si>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</si>
  <si>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</si>
  <si>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</si>
  <si>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</si>
  <si>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</si>
  <si>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</si>
  <si>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</si>
  <si>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</si>
  <si>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</si>
  <si>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</si>
  <si>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</si>
  <si>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</si>
  <si>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</si>
  <si>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</si>
  <si>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</si>
  <si>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</si>
  <si>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</si>
  <si>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</si>
  <si>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</si>
  <si>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</si>
  <si>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</si>
  <si>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</si>
  <si>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</si>
  <si>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</si>
  <si>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</si>
  <si>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</si>
  <si>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</si>
  <si>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</si>
  <si>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</si>
  <si>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</si>
  <si>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</si>
  <si>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</si>
  <si>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</si>
  <si>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</si>
  <si>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</si>
  <si>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</si>
  <si>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</si>
  <si>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</si>
  <si>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</si>
  <si>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</si>
  <si>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</si>
  <si>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</si>
  <si>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</si>
  <si>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</si>
  <si>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</si>
  <si>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</si>
  <si>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</si>
  <si>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</si>
  <si>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</si>
  <si>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</si>
  <si>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</si>
  <si>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</si>
  <si>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</si>
  <si>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</si>
  <si>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</si>
  <si>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</si>
  <si>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</si>
  <si>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</si>
  <si>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</si>
  <si>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</si>
  <si>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</si>
  <si>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</si>
  <si>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</si>
  <si>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</si>
  <si>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</si>
  <si>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</si>
  <si>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</si>
  <si>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</si>
  <si>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</si>
  <si>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</si>
  <si>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</si>
  <si>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</si>
  <si>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</si>
  <si>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</si>
  <si>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</si>
  <si>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</si>
  <si>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</si>
  <si>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</si>
  <si>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</si>
  <si>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</si>
  <si>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</si>
  <si>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</si>
  <si>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</si>
  <si>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</si>
  <si>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</si>
  <si>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</si>
  <si>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</si>
  <si>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</si>
  <si>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</si>
  <si>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</si>
  <si>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</si>
  <si>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</si>
  <si>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</si>
  <si>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</si>
  <si>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</si>
  <si>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</si>
  <si>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</si>
  <si>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</si>
  <si>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</si>
  <si>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</si>
  <si>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</si>
  <si>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</si>
  <si>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</si>
  <si>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</si>
  <si>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</si>
  <si>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</si>
  <si>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</si>
  <si>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</si>
  <si>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</si>
  <si>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</si>
  <si>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</si>
  <si>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</si>
  <si>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</si>
  <si>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</si>
  <si>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</si>
  <si>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</si>
  <si>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</si>
  <si>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</si>
  <si>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</si>
  <si>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</si>
  <si>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</si>
  <si>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</si>
  <si>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</si>
  <si>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</si>
  <si>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</si>
  <si>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</si>
  <si>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</si>
  <si>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</si>
  <si>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</si>
  <si>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</si>
  <si>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</si>
  <si>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</si>
  <si>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</si>
  <si>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</si>
  <si>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</si>
  <si>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</si>
  <si>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</si>
  <si>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</si>
  <si>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</si>
  <si>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</si>
  <si>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</si>
  <si>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</si>
  <si>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</si>
  <si>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</si>
  <si>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</si>
  <si>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</si>
  <si>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</si>
  <si>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</si>
  <si>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</si>
  <si>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</si>
  <si>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</si>
  <si>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</si>
  <si>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</si>
  <si>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</si>
  <si>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</si>
  <si>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</si>
  <si>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</si>
  <si>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</si>
  <si>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</si>
  <si>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</si>
  <si>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</si>
  <si>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</si>
  <si>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</si>
  <si>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</si>
  <si>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</si>
  <si>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</si>
  <si>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</si>
  <si>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</si>
  <si>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</si>
  <si>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</si>
  <si>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</si>
  <si>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</si>
  <si>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</si>
  <si>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</si>
  <si>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</si>
  <si>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</si>
  <si>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</si>
  <si>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</si>
  <si>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</si>
  <si>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</si>
  <si>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</si>
  <si>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</si>
  <si>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</si>
  <si>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</si>
  <si>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</si>
  <si>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</si>
  <si>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</si>
  <si>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</si>
  <si>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</si>
  <si>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</si>
  <si>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</si>
  <si>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</si>
  <si>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</si>
  <si>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</si>
  <si>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</si>
  <si>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</si>
  <si>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</si>
  <si>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</si>
  <si>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</si>
  <si>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</si>
  <si>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</si>
  <si>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</si>
  <si>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</si>
  <si>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</si>
  <si>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</si>
  <si>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</si>
  <si>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</si>
  <si>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</si>
  <si>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</si>
  <si>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</si>
  <si>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</si>
  <si>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</si>
  <si>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</si>
  <si>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</si>
  <si>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</si>
  <si>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</si>
  <si>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</si>
  <si>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</si>
  <si>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</si>
  <si>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</si>
  <si>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</si>
  <si>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</si>
  <si>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</si>
  <si>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</si>
  <si>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</si>
  <si>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</si>
  <si>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</si>
  <si>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</si>
  <si>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</si>
  <si>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</si>
  <si>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</si>
  <si>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</si>
  <si>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</si>
  <si>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</si>
  <si>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</si>
  <si>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</si>
  <si>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</si>
  <si>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</si>
  <si>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</si>
  <si>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</si>
  <si>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</si>
  <si>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</si>
  <si>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</si>
  <si>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</si>
  <si>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</si>
  <si>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</si>
  <si>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</si>
  <si>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</si>
  <si>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</si>
  <si>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</si>
  <si>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</si>
  <si>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</si>
  <si>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</si>
  <si>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</si>
  <si>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</si>
  <si>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</si>
  <si>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</si>
  <si>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</si>
  <si>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</si>
  <si>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</si>
  <si>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</si>
  <si>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</si>
  <si>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</si>
  <si>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</si>
  <si>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</si>
  <si>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</si>
  <si>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</si>
  <si>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</si>
  <si>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</si>
  <si>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</si>
  <si>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</si>
  <si>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</si>
  <si>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</si>
  <si>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</si>
  <si>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</si>
  <si>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</si>
  <si>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</si>
  <si>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</si>
  <si>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</si>
  <si>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</si>
  <si>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</si>
  <si>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</si>
  <si>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</si>
  <si>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</si>
  <si>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</si>
  <si>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</si>
  <si>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</si>
  <si>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</si>
  <si>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</si>
  <si>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</si>
  <si>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</si>
  <si>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</si>
  <si>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</si>
  <si>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</si>
  <si>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</si>
  <si>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</si>
  <si>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</si>
  <si>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</si>
  <si>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</si>
  <si>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</si>
  <si>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</si>
  <si>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</si>
  <si>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</si>
  <si>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</si>
  <si>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</si>
  <si>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</si>
  <si>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</si>
  <si>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</si>
  <si>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</si>
  <si>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</si>
  <si>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</si>
  <si>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</si>
  <si>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</si>
  <si>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</si>
  <si>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</si>
  <si>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</si>
  <si>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</si>
  <si>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</si>
  <si>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</si>
  <si>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</si>
  <si>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</si>
  <si>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</si>
  <si>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</si>
  <si>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</si>
  <si>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</si>
  <si>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</si>
  <si>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</si>
  <si>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</si>
  <si>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</si>
  <si>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</si>
  <si>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</si>
  <si>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</si>
  <si>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</si>
  <si>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</si>
  <si>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</si>
  <si>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</si>
  <si>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</si>
  <si>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</si>
  <si>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</si>
  <si>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</si>
  <si>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</si>
  <si>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</si>
  <si>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</si>
  <si>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</si>
  <si>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</si>
  <si>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</si>
  <si>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</si>
  <si>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</si>
  <si>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</si>
  <si>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</si>
  <si>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</si>
  <si>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</si>
  <si>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</si>
  <si>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</si>
  <si>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</si>
  <si>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</si>
  <si>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</si>
  <si>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</si>
  <si>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</si>
  <si>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</si>
  <si>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</si>
  <si>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</si>
  <si>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</si>
  <si>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</si>
  <si>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</si>
  <si>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</si>
  <si>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</si>
  <si>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</si>
  <si>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</si>
  <si>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</si>
  <si>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</si>
  <si>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</si>
  <si>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</si>
  <si>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</si>
  <si>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</si>
  <si>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</si>
  <si>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</si>
  <si>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</si>
  <si>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</si>
  <si>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</si>
  <si>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</si>
  <si>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</si>
  <si>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</si>
  <si>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</si>
  <si>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</si>
  <si>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</si>
  <si>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</si>
  <si>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</si>
  <si>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</si>
  <si>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</si>
  <si>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</si>
  <si>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</si>
  <si>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</si>
  <si>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</si>
  <si>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</si>
  <si>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</si>
  <si>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</si>
  <si>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</si>
  <si>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</si>
  <si>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</si>
  <si>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</si>
  <si>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</si>
  <si>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</si>
  <si>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</si>
  <si>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</si>
  <si>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</si>
  <si>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</si>
  <si>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</si>
  <si>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</si>
  <si>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</si>
  <si>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</si>
  <si>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</si>
  <si>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</si>
  <si>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</si>
  <si>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</si>
  <si>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</si>
  <si>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</si>
  <si>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</si>
  <si>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</si>
  <si>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</si>
  <si>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</si>
  <si>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</si>
  <si>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</si>
  <si>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</si>
  <si>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</si>
  <si>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</si>
  <si>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</si>
  <si>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</si>
  <si>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</si>
  <si>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</si>
  <si>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</si>
  <si>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</si>
  <si>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</si>
  <si>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</si>
  <si>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</si>
  <si>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</si>
  <si>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</si>
  <si>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</si>
  <si>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</si>
  <si>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</si>
  <si>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</si>
  <si>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</si>
  <si>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</si>
  <si>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</si>
  <si>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</si>
  <si>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</si>
  <si>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</si>
  <si>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</si>
  <si>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</si>
  <si>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</si>
  <si>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</si>
  <si>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</si>
  <si>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</si>
  <si>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</si>
  <si>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</si>
  <si>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</si>
  <si>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</si>
  <si>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</si>
  <si>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</si>
  <si>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</si>
  <si>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</si>
  <si>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</si>
  <si>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</si>
  <si>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</si>
  <si>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</si>
  <si>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</si>
  <si>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</si>
  <si>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</si>
  <si>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</si>
  <si>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</si>
  <si>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</si>
  <si>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</si>
  <si>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</si>
  <si>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</si>
  <si>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</si>
  <si>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</si>
  <si>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</si>
  <si>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</si>
  <si>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</si>
  <si>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</si>
  <si>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</si>
  <si>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</si>
  <si>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</si>
  <si>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</si>
  <si>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</si>
  <si>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</si>
  <si>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</si>
  <si>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</si>
  <si>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</si>
  <si>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</si>
  <si>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</si>
  <si>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</si>
  <si>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</si>
  <si>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</si>
  <si>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</si>
  <si>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</si>
  <si>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</si>
  <si>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</si>
  <si>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</si>
  <si>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</si>
  <si>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</si>
  <si>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</si>
  <si>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</si>
  <si>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</si>
  <si>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</si>
  <si>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</si>
  <si>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</si>
  <si>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</si>
  <si>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</si>
  <si>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</si>
  <si>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</si>
  <si>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</si>
  <si>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</si>
  <si>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</si>
  <si>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</si>
  <si>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</si>
  <si>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</si>
  <si>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</si>
  <si>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</si>
  <si>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</si>
  <si>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</si>
  <si>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</si>
  <si>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</si>
  <si>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</si>
  <si>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</si>
  <si>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</si>
  <si>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</si>
  <si>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</si>
  <si>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</si>
  <si>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</si>
  <si>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</si>
  <si>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</si>
  <si>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</si>
  <si>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</si>
  <si>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</si>
  <si>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</si>
  <si>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</si>
  <si>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</si>
  <si>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</si>
  <si>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</si>
  <si>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</si>
  <si>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</si>
  <si>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</si>
  <si>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</si>
  <si>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</si>
  <si>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</si>
  <si>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</si>
  <si>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</si>
  <si>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</si>
  <si>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</si>
  <si>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</si>
  <si>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</si>
  <si>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</si>
  <si>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</si>
  <si>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</si>
  <si>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</si>
  <si>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</si>
  <si>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</si>
  <si>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</si>
  <si>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</si>
  <si>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</si>
  <si>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</si>
  <si>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</si>
  <si>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</si>
  <si>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</si>
  <si>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</si>
  <si>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</si>
  <si>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</si>
  <si>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</si>
  <si>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</si>
  <si>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</si>
  <si>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</si>
  <si>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</si>
  <si>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</si>
  <si>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</si>
  <si>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</si>
  <si>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</si>
  <si>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</si>
  <si>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</si>
  <si>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</si>
  <si>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</si>
  <si>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</si>
  <si>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</si>
  <si>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</si>
  <si>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</si>
  <si>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</si>
  <si>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</si>
  <si>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</si>
  <si>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</si>
  <si>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</si>
  <si>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</si>
  <si>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</si>
  <si>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</si>
  <si>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</si>
  <si>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</si>
  <si>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</si>
  <si>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</si>
  <si>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</si>
  <si>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</si>
  <si>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</si>
  <si>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</si>
  <si>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</si>
  <si>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</si>
  <si>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</si>
  <si>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</si>
  <si>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</si>
  <si>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</si>
  <si>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</si>
  <si>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</si>
  <si>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</si>
  <si>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</si>
  <si>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</si>
  <si>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</si>
  <si>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</si>
  <si>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</si>
  <si>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</si>
  <si>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</si>
  <si>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</si>
  <si>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</si>
  <si>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</si>
  <si>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</si>
  <si>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</si>
  <si>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</si>
  <si>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</si>
  <si>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</si>
  <si>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</si>
  <si>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</si>
  <si>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</si>
  <si>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</si>
  <si>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</si>
  <si>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</si>
  <si>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</si>
  <si>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</si>
  <si>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</si>
  <si>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</si>
  <si>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</si>
  <si>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</si>
  <si>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</si>
  <si>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</si>
  <si>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</si>
  <si>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</si>
  <si>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</si>
  <si>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</si>
  <si>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</si>
  <si>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</si>
  <si>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</si>
  <si>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</si>
  <si>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</si>
  <si>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</si>
  <si>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</si>
  <si>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</si>
  <si>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</si>
  <si>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</si>
  <si>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</si>
  <si>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</si>
  <si>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</si>
  <si>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</si>
  <si>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</si>
  <si>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</si>
  <si>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</si>
  <si>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</si>
  <si>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</si>
  <si>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</si>
  <si>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</si>
  <si>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</si>
  <si>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</si>
  <si>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</si>
  <si>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</si>
  <si>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</si>
  <si>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</si>
  <si>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</si>
  <si>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</si>
  <si>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</si>
  <si>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</si>
  <si>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</si>
  <si>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</si>
  <si>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</si>
  <si>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</si>
  <si>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</si>
  <si>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</si>
  <si>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</si>
  <si>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</si>
  <si>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</si>
  <si>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</si>
  <si>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</si>
  <si>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</si>
  <si>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</si>
  <si>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</si>
  <si>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</si>
  <si>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</si>
  <si>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</si>
  <si>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</si>
  <si>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</si>
  <si>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</si>
  <si>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</si>
  <si>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</si>
  <si>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</si>
  <si>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</si>
  <si>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</si>
  <si>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</si>
  <si>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</si>
  <si>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</si>
  <si>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</si>
  <si>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</si>
  <si>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</si>
  <si>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</si>
  <si>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</si>
  <si>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</si>
  <si>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</si>
  <si>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</si>
  <si>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</si>
  <si>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</si>
  <si>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</si>
  <si>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</si>
  <si>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</si>
  <si>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</si>
  <si>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</si>
  <si>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</si>
  <si>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</si>
  <si>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</si>
  <si>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</si>
  <si>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</si>
  <si>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</si>
  <si>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</si>
  <si>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</si>
  <si>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</si>
  <si>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</si>
  <si>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</si>
  <si>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</si>
  <si>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</si>
  <si>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</si>
  <si>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</si>
  <si>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</si>
  <si>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</si>
  <si>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</si>
  <si>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</si>
  <si>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</si>
  <si>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</si>
  <si>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</si>
  <si>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</si>
  <si>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</si>
  <si>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</si>
  <si>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</si>
  <si>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</si>
  <si>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</si>
  <si>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</si>
  <si>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</si>
  <si>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</si>
  <si>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</si>
  <si>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</si>
  <si>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</si>
  <si>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</si>
  <si>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</si>
  <si>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</si>
  <si>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</si>
  <si>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</si>
  <si>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</si>
  <si>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</si>
  <si>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</si>
  <si>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</si>
  <si>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</si>
  <si>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</si>
  <si>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</si>
  <si>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</si>
  <si>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</si>
  <si>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</si>
  <si>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</si>
  <si>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</si>
  <si>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</si>
  <si>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</si>
  <si>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</si>
  <si>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</si>
  <si>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</si>
  <si>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</si>
  <si>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</si>
  <si>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</si>
  <si>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</si>
  <si>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</si>
  <si>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</si>
  <si>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</si>
  <si>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</si>
  <si>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</si>
  <si>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</si>
  <si>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</si>
  <si>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</si>
  <si>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</si>
  <si>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</si>
  <si>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</si>
  <si>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</si>
  <si>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</si>
  <si>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</si>
  <si>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</si>
  <si>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</si>
  <si>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</si>
  <si>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</si>
  <si>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</si>
  <si>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</si>
  <si>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</si>
  <si>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</si>
  <si>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</si>
  <si>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</si>
  <si>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</si>
  <si>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</si>
  <si>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</si>
  <si>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</si>
  <si>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</si>
  <si>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</si>
  <si>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</si>
  <si>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</si>
  <si>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</si>
  <si>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</si>
  <si>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</si>
  <si>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</si>
  <si>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</si>
  <si>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</si>
  <si>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</si>
  <si>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</si>
  <si>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</si>
  <si>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</si>
  <si>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</si>
  <si>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</si>
  <si>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</si>
  <si>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</si>
  <si>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</si>
  <si>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</si>
  <si>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</si>
  <si>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</si>
  <si>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</si>
  <si>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</si>
  <si>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</si>
  <si>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</si>
  <si>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</si>
  <si>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</si>
  <si>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</si>
  <si>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</si>
  <si>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</si>
  <si>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</si>
  <si>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</si>
  <si>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</si>
  <si>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</si>
  <si>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</si>
  <si>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</si>
  <si>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</si>
  <si>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</si>
  <si>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</si>
  <si>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</si>
  <si>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</si>
  <si>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</si>
  <si>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</si>
  <si>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</si>
  <si>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</si>
  <si>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</si>
  <si>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</si>
  <si>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</si>
  <si>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</si>
  <si>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</si>
  <si>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</si>
  <si>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</si>
  <si>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</si>
  <si>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</si>
  <si>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</si>
  <si>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</si>
  <si>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</si>
  <si>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</si>
  <si>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</si>
  <si>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</si>
  <si>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</si>
  <si>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</si>
  <si>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</si>
  <si>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</si>
  <si>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</si>
  <si>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</si>
  <si>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</si>
  <si>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</si>
  <si>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</si>
  <si>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</si>
  <si>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</si>
  <si>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</si>
  <si>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</si>
  <si>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</si>
  <si>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</si>
  <si>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</si>
  <si>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</si>
  <si>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</si>
  <si>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</si>
  <si>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</si>
  <si>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</si>
  <si>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</si>
  <si>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</si>
  <si>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</si>
  <si>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</si>
  <si>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</si>
  <si>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</si>
  <si>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</si>
  <si>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</si>
  <si>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</si>
  <si>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</si>
  <si>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</si>
  <si>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</si>
  <si>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</si>
  <si>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</si>
  <si>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</si>
  <si>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</si>
  <si>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</si>
  <si>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</si>
  <si>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</si>
  <si>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</si>
  <si>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</si>
  <si>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</si>
  <si>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</si>
  <si>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</si>
  <si>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</si>
  <si>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</si>
  <si>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</si>
  <si>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</si>
  <si>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</si>
  <si>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</si>
  <si>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</si>
  <si>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</si>
  <si>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</si>
  <si>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</si>
  <si>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</si>
  <si>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</si>
  <si>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</si>
  <si>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</si>
  <si>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</si>
  <si>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</si>
  <si>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</si>
  <si>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</si>
  <si>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</si>
  <si>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</si>
  <si>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</si>
  <si>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</si>
  <si>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</si>
  <si>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</si>
  <si>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</si>
  <si>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</si>
  <si>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</si>
  <si>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</si>
  <si>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</si>
  <si>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</si>
  <si>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</si>
  <si>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</si>
  <si>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</si>
  <si>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</si>
  <si>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</si>
  <si>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</si>
  <si>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</si>
  <si>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</si>
  <si>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</si>
  <si>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</si>
  <si>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</si>
  <si>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</si>
  <si>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</si>
  <si>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</si>
  <si>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</si>
  <si>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</si>
  <si>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</si>
  <si>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</si>
  <si>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</si>
  <si>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</si>
  <si>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</si>
  <si>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</si>
  <si>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</si>
  <si>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</si>
  <si>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</si>
  <si>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</si>
  <si>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</si>
  <si>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</si>
  <si>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</si>
  <si>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</si>
  <si>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</si>
  <si>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</si>
  <si>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</si>
  <si>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</si>
  <si>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</si>
  <si>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</si>
  <si>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</si>
  <si>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</si>
  <si>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</si>
  <si>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</si>
  <si>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</si>
  <si>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</si>
  <si>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</si>
  <si>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</si>
  <si>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</si>
  <si>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</si>
  <si>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</si>
  <si>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</si>
  <si>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</si>
  <si>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</si>
  <si>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</si>
  <si>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</si>
  <si>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</si>
  <si>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</si>
  <si>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</si>
  <si>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</si>
  <si>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</si>
  <si>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</si>
  <si>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</si>
  <si>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</si>
  <si>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</si>
  <si>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</si>
  <si>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</si>
  <si>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</si>
  <si>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</si>
  <si>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</si>
  <si>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</si>
  <si>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</si>
  <si>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</si>
  <si>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</si>
  <si>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</si>
  <si>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</si>
  <si>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</si>
  <si>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</si>
  <si>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</si>
  <si>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</si>
  <si>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</si>
  <si>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</si>
  <si>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</si>
  <si>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</si>
  <si>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</si>
  <si>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</si>
  <si>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</si>
  <si>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</si>
  <si>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</si>
  <si>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</si>
  <si>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</si>
  <si>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</si>
  <si>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</si>
  <si>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</si>
  <si>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</si>
  <si>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</si>
  <si>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</si>
  <si>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</si>
  <si>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</si>
  <si>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</si>
  <si>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</si>
  <si>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</si>
  <si>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</si>
  <si>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</si>
  <si>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</si>
  <si>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</si>
  <si>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</si>
  <si>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</si>
  <si>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</si>
  <si>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</si>
  <si>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</si>
  <si>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</si>
  <si>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</si>
  <si>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</si>
  <si>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</si>
  <si>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</si>
  <si>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</si>
  <si>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</si>
  <si>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</si>
  <si>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</si>
  <si>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</si>
  <si>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</si>
  <si>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</si>
  <si>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</si>
  <si>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</si>
  <si>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</si>
  <si>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</si>
  <si>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</si>
  <si>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</si>
  <si>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</si>
  <si>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</si>
  <si>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</si>
  <si>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</si>
  <si>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</si>
  <si>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</si>
  <si>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</si>
  <si>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</si>
  <si>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</si>
  <si>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</si>
  <si>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</si>
  <si>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</si>
  <si>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</si>
  <si>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</si>
  <si>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</si>
  <si>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</si>
  <si>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</si>
  <si>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</si>
  <si>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</si>
  <si>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</si>
  <si>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</si>
  <si>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</si>
  <si>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</si>
  <si>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</si>
  <si>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</si>
  <si>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</si>
  <si>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</si>
  <si>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</si>
  <si>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</si>
  <si>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</si>
  <si>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</si>
  <si>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</si>
  <si>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</si>
  <si>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</si>
  <si>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</si>
  <si>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</si>
  <si>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</si>
  <si>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</si>
  <si>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</si>
  <si>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</si>
  <si>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</si>
  <si>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</si>
  <si>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</si>
  <si>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</si>
  <si>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</si>
  <si>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</si>
  <si>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</si>
  <si>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</si>
  <si>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</si>
  <si>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</si>
  <si>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</si>
  <si>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</si>
  <si>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</si>
  <si>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</si>
  <si>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</si>
  <si>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</si>
  <si>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</si>
  <si>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</si>
  <si>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</si>
  <si>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</si>
  <si>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</si>
  <si>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</si>
  <si>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</si>
  <si>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</si>
  <si>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</si>
  <si>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</si>
  <si>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</si>
  <si>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</si>
  <si>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</si>
  <si>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</si>
  <si>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</si>
  <si>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</si>
  <si>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</si>
  <si>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</si>
  <si>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</si>
  <si>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</si>
  <si>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</si>
  <si>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</si>
  <si>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</si>
  <si>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</si>
  <si>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</si>
  <si>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</si>
  <si>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</si>
  <si>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</si>
  <si>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</si>
  <si>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</si>
  <si>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</si>
  <si>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</si>
  <si>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</si>
  <si>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</si>
  <si>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</si>
  <si>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</si>
  <si>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</si>
  <si>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</si>
  <si>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</si>
  <si>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</si>
  <si>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</si>
  <si>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</si>
  <si>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</si>
  <si>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</si>
  <si>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</si>
  <si>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</si>
  <si>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</si>
  <si>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</si>
  <si>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</si>
  <si>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</si>
  <si>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</si>
  <si>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</si>
  <si>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</si>
  <si>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</si>
  <si>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</si>
  <si>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</si>
  <si>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</si>
  <si>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</si>
  <si>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</si>
  <si>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</si>
  <si>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</si>
  <si>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</si>
  <si>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</si>
  <si>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</si>
  <si>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</si>
  <si>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</si>
  <si>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</si>
  <si>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</si>
  <si>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</si>
  <si>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</si>
  <si>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</si>
  <si>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</si>
  <si>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</si>
  <si>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</si>
  <si>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</si>
  <si>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</si>
  <si>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</si>
  <si>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</si>
  <si>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</si>
  <si>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</si>
  <si>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</si>
  <si>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</si>
  <si>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</si>
  <si>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</si>
  <si>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</si>
  <si>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</si>
  <si>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</si>
  <si>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</si>
  <si>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</si>
  <si>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</si>
  <si>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</si>
  <si>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</si>
  <si>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</si>
  <si>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</si>
  <si>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</si>
  <si>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</si>
  <si>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</si>
  <si>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</si>
  <si>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</si>
  <si>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</si>
  <si>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</si>
  <si>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</si>
  <si>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</si>
  <si>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</si>
  <si>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</si>
  <si>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</si>
  <si>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</si>
  <si>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</si>
  <si>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</si>
  <si>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</si>
  <si>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</si>
  <si>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</si>
  <si>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</si>
  <si>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</si>
  <si>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</si>
  <si>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</si>
  <si>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</si>
  <si>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</si>
  <si>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</si>
  <si>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</si>
  <si>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</si>
  <si>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</si>
  <si>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</si>
  <si>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</si>
  <si>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</si>
  <si>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</si>
  <si>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</si>
  <si>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</si>
  <si>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</si>
  <si>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</si>
  <si>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</si>
  <si>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</si>
  <si>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</si>
  <si>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</si>
  <si>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</si>
  <si>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</si>
  <si>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</si>
  <si>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</si>
  <si>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</si>
  <si>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</si>
  <si>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</si>
  <si>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</si>
  <si>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</si>
  <si>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</si>
  <si>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</si>
  <si>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</si>
  <si>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</si>
  <si>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</si>
  <si>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</si>
  <si>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</si>
  <si>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</si>
  <si>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</si>
  <si>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</si>
  <si>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</si>
  <si>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</si>
  <si>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</si>
  <si>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</si>
  <si>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</si>
  <si>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</si>
  <si>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</si>
  <si>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</si>
  <si>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</si>
  <si>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</si>
  <si>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</si>
  <si>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</si>
  <si>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</si>
  <si>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</si>
  <si>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</si>
  <si>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</si>
  <si>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</si>
  <si>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</si>
  <si>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</si>
  <si>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</si>
  <si>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</si>
  <si>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</si>
  <si>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</si>
  <si>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</si>
  <si>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</si>
  <si>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</si>
  <si>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</si>
  <si>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</si>
  <si>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</si>
  <si>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</si>
  <si>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</si>
  <si>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</si>
  <si>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</si>
  <si>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</si>
  <si>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</si>
  <si>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</si>
  <si>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</si>
  <si>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</si>
  <si>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</si>
  <si>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</si>
  <si>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</si>
  <si>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</si>
  <si>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</si>
  <si>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</si>
  <si>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</si>
  <si>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</si>
  <si>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</si>
  <si>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</si>
  <si>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</si>
  <si>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</si>
  <si>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</si>
  <si>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</si>
  <si>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</si>
  <si>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</si>
  <si>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</si>
  <si>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</si>
  <si>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</si>
  <si>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</si>
  <si>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</si>
  <si>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</si>
  <si>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</si>
  <si>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</si>
  <si>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</si>
  <si>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</si>
  <si>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</si>
  <si>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</si>
  <si>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</si>
  <si>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</si>
  <si>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</si>
  <si>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</si>
  <si>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</si>
  <si>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</si>
  <si>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</si>
  <si>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</si>
  <si>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</si>
  <si>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</si>
  <si>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</si>
  <si>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</si>
  <si>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</si>
  <si>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</si>
  <si>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</si>
  <si>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</si>
  <si>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</si>
  <si>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</si>
  <si>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</si>
  <si>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</si>
  <si>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</si>
  <si>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</si>
  <si>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</si>
  <si>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</si>
  <si>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</si>
  <si>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</si>
  <si>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</si>
  <si>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</si>
  <si>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</si>
  <si>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</si>
  <si>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</si>
  <si>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</si>
  <si>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</si>
  <si>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</si>
  <si>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</si>
  <si>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</si>
  <si>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</si>
  <si>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</si>
  <si>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</si>
  <si>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</si>
  <si>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</si>
  <si>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</si>
  <si>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</si>
  <si>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</si>
  <si>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</si>
  <si>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</si>
  <si>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</si>
  <si>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</si>
  <si>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</si>
  <si>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</si>
  <si>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</si>
  <si>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</si>
  <si>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</si>
  <si>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</si>
  <si>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</si>
  <si>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</si>
  <si>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</si>
  <si>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</si>
  <si>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</si>
  <si>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</si>
  <si>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</si>
  <si>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</si>
  <si>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</si>
  <si>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</si>
  <si>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</si>
  <si>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</si>
  <si>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</si>
  <si>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</si>
  <si>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</si>
  <si>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</si>
  <si>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</si>
  <si>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</si>
  <si>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</si>
  <si>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</si>
  <si>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</si>
  <si>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</si>
  <si>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</si>
  <si>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</si>
  <si>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</si>
  <si>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</si>
  <si>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</si>
  <si>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</si>
  <si>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</si>
  <si>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</si>
  <si>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</si>
  <si>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</si>
  <si>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</si>
  <si>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</si>
  <si>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</si>
  <si>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</si>
  <si>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</si>
  <si>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</si>
  <si>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</si>
  <si>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</si>
  <si>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</si>
  <si>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</si>
  <si>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</si>
  <si>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</si>
  <si>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</si>
  <si>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</si>
  <si>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</si>
  <si>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</si>
  <si>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</si>
  <si>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</si>
  <si>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</si>
  <si>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</si>
  <si>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</si>
  <si>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</si>
  <si>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</si>
  <si>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</si>
  <si>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</si>
  <si>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</si>
  <si>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</si>
  <si>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</si>
  <si>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</si>
  <si>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</si>
  <si>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</si>
  <si>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</si>
  <si>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</si>
  <si>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</si>
  <si>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</si>
  <si>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</si>
  <si>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</si>
  <si>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</si>
  <si>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</si>
  <si>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</si>
  <si>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</si>
  <si>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</si>
  <si>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</si>
  <si>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</si>
  <si>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</si>
  <si>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</si>
  <si>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</si>
  <si>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</si>
  <si>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</si>
  <si>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</si>
  <si>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</si>
  <si>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</si>
  <si>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</si>
  <si>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</si>
  <si>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</si>
  <si>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</si>
  <si>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</si>
  <si>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</si>
  <si>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</si>
  <si>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</si>
  <si>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</si>
  <si>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</si>
  <si>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</si>
  <si>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</si>
  <si>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</si>
  <si>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</si>
  <si>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</si>
  <si>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</si>
  <si>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</si>
  <si>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</si>
  <si>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</si>
  <si>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</si>
  <si>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</si>
  <si>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</si>
  <si>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</si>
  <si>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</si>
  <si>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</si>
  <si>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</si>
  <si>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</si>
  <si>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</si>
  <si>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</si>
  <si>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</si>
  <si>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</si>
  <si>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</si>
  <si>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</si>
  <si>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</si>
  <si>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</si>
  <si>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</si>
  <si>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</si>
  <si>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</si>
  <si>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</si>
  <si>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</si>
  <si>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</si>
  <si>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</si>
  <si>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</si>
  <si>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</si>
  <si>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</si>
  <si>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</si>
  <si>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</si>
  <si>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</si>
  <si>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</si>
  <si>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</si>
  <si>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</si>
  <si>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</si>
  <si>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</si>
  <si>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</si>
  <si>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</si>
  <si>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</si>
  <si>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</si>
  <si>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</si>
  <si>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</si>
  <si>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</si>
  <si>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</si>
  <si>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</si>
  <si>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</si>
  <si>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</si>
  <si>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</si>
  <si>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</si>
  <si>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</si>
  <si>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</si>
  <si>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</si>
  <si>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</si>
  <si>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</si>
  <si>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</si>
  <si>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</si>
  <si>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</si>
  <si>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</si>
  <si>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</si>
  <si>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</si>
  <si>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</si>
  <si>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</si>
  <si>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</si>
  <si>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</si>
  <si>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</si>
  <si>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</si>
  <si>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</si>
  <si>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</si>
  <si>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</si>
  <si>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</si>
  <si>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</si>
  <si>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</si>
  <si>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</si>
  <si>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</si>
  <si>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</si>
  <si>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</si>
  <si>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</si>
  <si>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</si>
  <si>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</si>
  <si>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</si>
  <si>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</si>
  <si>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</si>
  <si>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</si>
  <si>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</si>
  <si>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</si>
  <si>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</si>
  <si>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</si>
  <si>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</si>
  <si>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</si>
  <si>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</si>
  <si>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</si>
  <si>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</si>
  <si>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</si>
  <si>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</si>
  <si>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</si>
  <si>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</si>
  <si>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</si>
  <si>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</si>
  <si>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</si>
  <si>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</si>
  <si>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</si>
  <si>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</si>
  <si>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</si>
  <si>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</si>
  <si>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</si>
  <si>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</si>
  <si>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</si>
  <si>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</si>
  <si>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</si>
  <si>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</si>
  <si>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</si>
  <si>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</si>
  <si>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</si>
  <si>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</si>
  <si>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</si>
  <si>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</si>
  <si>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</si>
  <si>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</si>
  <si>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</si>
  <si>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</si>
  <si>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</si>
  <si>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</si>
  <si>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</si>
  <si>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</si>
  <si>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</si>
  <si>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</si>
  <si>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</si>
  <si>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</si>
  <si>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</si>
  <si>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</si>
  <si>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</si>
  <si>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</si>
  <si>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</si>
  <si>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</si>
  <si>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</si>
  <si>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</si>
  <si>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</si>
  <si>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</si>
  <si>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</si>
  <si>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</si>
  <si>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</si>
  <si>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</si>
  <si>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</si>
  <si>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</si>
  <si>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</si>
  <si>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</si>
  <si>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</si>
  <si>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</si>
  <si>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</si>
  <si>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</si>
  <si>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</si>
  <si>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</si>
  <si>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</si>
  <si>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</si>
  <si>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</si>
  <si>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</si>
  <si>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</si>
  <si>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</si>
  <si>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</si>
  <si>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</si>
  <si>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</si>
  <si>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</si>
  <si>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</si>
  <si>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</si>
  <si>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</si>
  <si>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</si>
  <si>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</si>
  <si>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</si>
  <si>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</si>
  <si>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</si>
  <si>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</si>
  <si>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</si>
  <si>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</si>
  <si>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</si>
  <si>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</si>
  <si>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</si>
  <si>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</si>
  <si>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</si>
  <si>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</si>
  <si>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</si>
  <si>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</si>
  <si>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</si>
  <si>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</si>
  <si>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</si>
  <si>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</si>
  <si>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</si>
  <si>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</si>
  <si>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</si>
  <si>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</si>
  <si>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</si>
  <si>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</si>
  <si>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</si>
  <si>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</si>
  <si>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</si>
  <si>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</si>
  <si>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</si>
  <si>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</si>
  <si>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</si>
  <si>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</si>
  <si>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</si>
  <si>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</si>
  <si>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</si>
  <si>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</si>
  <si>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</si>
  <si>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</si>
  <si>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</si>
  <si>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</si>
  <si>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</si>
  <si>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</si>
  <si>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</si>
  <si>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</si>
  <si>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</si>
  <si>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</si>
  <si>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</si>
  <si>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</si>
  <si>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</si>
  <si>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</si>
  <si>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</si>
  <si>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</si>
  <si>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</si>
  <si>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</si>
  <si>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</si>
  <si>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</si>
  <si>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</si>
  <si>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</si>
  <si>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</si>
  <si>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</si>
  <si>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</si>
  <si>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</si>
  <si>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</si>
  <si>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</si>
  <si>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</si>
  <si>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</si>
  <si>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</si>
  <si>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</si>
  <si>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</si>
  <si>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</si>
  <si>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</si>
  <si>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</si>
  <si>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</si>
  <si>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</si>
  <si>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</si>
  <si>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</si>
  <si>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</si>
  <si>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</si>
  <si>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</si>
  <si>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</si>
  <si>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</si>
  <si>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</si>
  <si>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</si>
  <si>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</si>
  <si>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</si>
  <si>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</si>
  <si>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</si>
  <si>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</si>
  <si>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</si>
  <si>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</si>
  <si>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</si>
  <si>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</si>
  <si>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</si>
  <si>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</si>
  <si>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</si>
  <si>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</si>
  <si>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</si>
  <si>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</si>
  <si>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</si>
  <si>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</si>
  <si>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</si>
  <si>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</si>
  <si>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</si>
  <si>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</si>
  <si>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</si>
  <si>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</si>
  <si>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</si>
  <si>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</si>
  <si>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</si>
  <si>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</si>
  <si>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</si>
  <si>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</si>
  <si>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</si>
  <si>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</si>
  <si>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</si>
  <si>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</si>
  <si>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</si>
  <si>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</si>
  <si>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</si>
  <si>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</si>
  <si>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</si>
  <si>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</si>
  <si>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</si>
  <si>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</si>
  <si>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</si>
  <si>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</si>
  <si>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</si>
  <si>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</si>
  <si>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</si>
  <si>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</si>
  <si>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</si>
  <si>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</si>
  <si>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</si>
  <si>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</si>
  <si>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</si>
  <si>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</si>
  <si>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</si>
  <si>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</si>
  <si>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</si>
  <si>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</si>
  <si>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</si>
  <si>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</si>
  <si>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</si>
  <si>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</si>
  <si>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</si>
  <si>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</si>
  <si>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</si>
  <si>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</si>
  <si>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</si>
  <si>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</si>
  <si>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</si>
  <si>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</si>
  <si>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</si>
  <si>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</si>
  <si>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</si>
  <si>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</si>
  <si>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</si>
  <si>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</si>
  <si>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</si>
  <si>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</si>
  <si>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</si>
  <si>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</si>
  <si>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</si>
  <si>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</si>
  <si>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</si>
  <si>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</si>
  <si>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</si>
  <si>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</si>
  <si>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</si>
  <si>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</si>
  <si>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</si>
  <si>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</si>
  <si>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</si>
  <si>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</si>
  <si>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</si>
  <si>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</si>
  <si>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</si>
  <si>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</si>
  <si>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</si>
  <si>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</si>
  <si>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</si>
  <si>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</si>
  <si>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</si>
  <si>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</si>
  <si>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</si>
  <si>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</si>
  <si>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</si>
  <si>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</si>
  <si>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</si>
  <si>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</si>
  <si>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</si>
  <si>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</si>
  <si>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</si>
  <si>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</si>
  <si>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</si>
  <si>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</si>
  <si>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</si>
  <si>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</si>
  <si>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</si>
  <si>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</si>
  <si>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</si>
  <si>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</si>
  <si>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</si>
  <si>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</si>
  <si>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</si>
  <si>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</si>
  <si>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</si>
  <si>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</si>
  <si>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</si>
  <si>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</si>
  <si>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</si>
  <si>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</si>
  <si>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</si>
  <si>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</si>
  <si>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</si>
  <si>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</si>
  <si>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</si>
  <si>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</si>
  <si>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</si>
  <si>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</si>
  <si>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</si>
  <si>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</si>
  <si>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</si>
  <si>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</si>
  <si>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</si>
  <si>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</si>
  <si>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</si>
  <si>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</si>
  <si>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</si>
  <si>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</si>
  <si>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</si>
  <si>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</si>
  <si>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</si>
  <si>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</si>
  <si>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</si>
  <si>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</si>
  <si>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</si>
  <si>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</si>
  <si>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</si>
  <si>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</si>
  <si>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</si>
  <si>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</si>
  <si>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</si>
  <si>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</si>
  <si>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</si>
  <si>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</si>
  <si>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</si>
  <si>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</si>
  <si>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</si>
  <si>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</si>
  <si>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</si>
  <si>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</si>
  <si>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</si>
  <si>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</si>
  <si>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</si>
  <si>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</si>
  <si>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</si>
  <si>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</si>
  <si>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</si>
  <si>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</si>
  <si>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</si>
  <si>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</si>
  <si>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</si>
  <si>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</si>
  <si>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</si>
  <si>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</si>
  <si>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</si>
  <si>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</si>
  <si>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</si>
  <si>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</si>
  <si>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</si>
  <si>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</si>
  <si>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</si>
  <si>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</si>
  <si>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</si>
  <si>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</si>
  <si>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</si>
  <si>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</si>
  <si>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</si>
  <si>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</si>
  <si>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</si>
  <si>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</si>
  <si>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</si>
  <si>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</si>
  <si>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</si>
  <si>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</si>
  <si>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</si>
  <si>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</si>
  <si>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</si>
  <si>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</si>
  <si>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</si>
  <si>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</si>
  <si>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</si>
  <si>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</si>
  <si>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</si>
  <si>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</si>
  <si>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</si>
  <si>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</si>
  <si>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</si>
  <si>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</si>
  <si>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</si>
  <si>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</si>
  <si>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</si>
  <si>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</si>
  <si>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</si>
  <si>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</si>
  <si>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</si>
  <si>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</si>
  <si>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</si>
  <si>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</si>
  <si>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</si>
  <si>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</si>
  <si>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</si>
  <si>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</si>
  <si>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</si>
  <si>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</si>
  <si>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</si>
  <si>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</si>
  <si>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</si>
  <si>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</si>
  <si>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</si>
  <si>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</si>
  <si>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</si>
  <si>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</si>
  <si>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</si>
  <si>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</si>
  <si>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</si>
  <si>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</si>
  <si>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</si>
  <si>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</si>
  <si>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</si>
  <si>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</si>
  <si>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</si>
  <si>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</si>
  <si>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</si>
  <si>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</si>
  <si>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</si>
  <si>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</si>
  <si>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</si>
  <si>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</si>
  <si>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</si>
  <si>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</si>
  <si>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</si>
  <si>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</si>
  <si>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</si>
  <si>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</si>
  <si>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</si>
  <si>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</si>
  <si>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</si>
  <si>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</si>
  <si>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</si>
  <si>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</si>
  <si>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</si>
  <si>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</si>
  <si>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</si>
  <si>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</si>
  <si>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</si>
  <si>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</si>
  <si>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</si>
  <si>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</si>
  <si>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</si>
  <si>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</si>
  <si>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</si>
  <si>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</si>
  <si>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</si>
  <si>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</si>
  <si>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</si>
  <si>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</si>
  <si>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</si>
  <si>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</si>
  <si>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</si>
  <si>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</si>
  <si>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</si>
  <si>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</si>
  <si>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</si>
  <si>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</si>
  <si>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</si>
  <si>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</si>
  <si>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</si>
  <si>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</si>
  <si>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</si>
  <si>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</si>
  <si>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</si>
  <si>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</si>
  <si>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</si>
  <si>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</si>
  <si>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</si>
  <si>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</si>
  <si>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</si>
  <si>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</si>
  <si>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</si>
  <si>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</si>
  <si>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</si>
  <si>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</si>
  <si>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</si>
  <si>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</si>
  <si>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</si>
  <si>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</si>
  <si>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</si>
  <si>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</si>
  <si>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</si>
  <si>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</si>
  <si>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</si>
  <si>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</si>
  <si>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</si>
  <si>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</si>
  <si>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</si>
  <si>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</si>
  <si>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</si>
  <si>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</si>
  <si>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</si>
  <si>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</si>
  <si>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</si>
  <si>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</si>
  <si>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</si>
  <si>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</si>
  <si>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</si>
  <si>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</si>
  <si>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</si>
  <si>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</si>
  <si>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</si>
  <si>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</si>
  <si>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</si>
  <si>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</si>
  <si>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</si>
  <si>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</si>
  <si>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</si>
  <si>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</si>
  <si>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</si>
  <si>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</si>
  <si>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</si>
  <si>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</si>
  <si>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</si>
  <si>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</si>
  <si>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</si>
  <si>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</si>
  <si>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</si>
  <si>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</si>
  <si>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</si>
  <si>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</si>
  <si>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</si>
  <si>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</si>
  <si>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</si>
  <si>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</si>
  <si>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</si>
  <si>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</si>
  <si>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</si>
  <si>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</si>
  <si>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</si>
  <si>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</si>
  <si>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</si>
  <si>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</si>
  <si>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</si>
  <si>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</si>
  <si>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</si>
  <si>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</si>
  <si>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</si>
  <si>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</si>
  <si>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</si>
  <si>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</si>
  <si>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</si>
  <si>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</si>
  <si>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</si>
  <si>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</si>
  <si>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</si>
  <si>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</si>
  <si>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</si>
  <si>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</si>
  <si>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</si>
  <si>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</si>
  <si>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</si>
  <si>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</si>
  <si>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</si>
  <si>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</si>
  <si>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</si>
  <si>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</si>
  <si>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</si>
  <si>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</si>
  <si>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</si>
  <si>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</si>
  <si>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</si>
  <si>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</si>
  <si>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</si>
  <si>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</si>
  <si>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</si>
  <si>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</si>
  <si>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</si>
  <si>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</si>
  <si>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</si>
  <si>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</si>
  <si>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</si>
  <si>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</si>
  <si>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</si>
  <si>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</si>
  <si>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</si>
  <si>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</si>
  <si>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</si>
  <si>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</si>
  <si>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</si>
  <si>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</si>
  <si>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</si>
  <si>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</si>
  <si>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</si>
  <si>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</si>
  <si>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</si>
  <si>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</si>
  <si>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</si>
  <si>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</si>
  <si>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</si>
  <si>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</si>
  <si>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</si>
  <si>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</si>
  <si>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</si>
  <si>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</si>
  <si>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</si>
  <si>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</si>
  <si>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</si>
  <si>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</si>
  <si>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</si>
  <si>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</si>
  <si>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</si>
  <si>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</si>
  <si>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</si>
  <si>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</si>
  <si>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</si>
  <si>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</si>
  <si>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</si>
  <si>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</si>
  <si>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</si>
  <si>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</si>
  <si>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</si>
  <si>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</si>
  <si>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</si>
  <si>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</si>
  <si>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</si>
  <si>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</si>
  <si>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</si>
  <si>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</si>
  <si>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</si>
  <si>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</si>
  <si>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</si>
  <si>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</si>
  <si>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</si>
  <si>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</si>
  <si>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</si>
  <si>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</si>
  <si>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</si>
  <si>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</si>
  <si>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</si>
  <si>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</si>
  <si>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</si>
  <si>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</si>
  <si>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</si>
  <si>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</si>
  <si>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</si>
  <si>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</si>
  <si>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</si>
  <si>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</si>
  <si>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</si>
  <si>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</si>
  <si>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</si>
  <si>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</si>
  <si>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</si>
  <si>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</si>
  <si>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</si>
  <si>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</si>
  <si>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</si>
  <si>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</si>
  <si>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</si>
  <si>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</si>
  <si>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</si>
  <si>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</si>
  <si>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</si>
  <si>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</si>
  <si>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</si>
  <si>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</si>
  <si>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</si>
  <si>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</si>
  <si>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</si>
  <si>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</si>
  <si>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</si>
  <si>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</si>
  <si>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</si>
  <si>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</si>
  <si>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</si>
  <si>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</si>
  <si>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</si>
  <si>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</si>
  <si>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</si>
  <si>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</si>
  <si>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</si>
  <si>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</si>
  <si>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</si>
  <si>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</si>
  <si>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</si>
  <si>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</si>
  <si>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</si>
  <si>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</si>
  <si>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</si>
  <si>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</si>
  <si>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</si>
  <si>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</si>
  <si>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</si>
  <si>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</si>
  <si>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</si>
  <si>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</si>
  <si>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</si>
  <si>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</si>
  <si>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</si>
  <si>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</si>
  <si>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</si>
  <si>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</si>
  <si>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</si>
  <si>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</si>
  <si>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</si>
  <si>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</si>
  <si>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</si>
  <si>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</si>
  <si>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</si>
  <si>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</si>
  <si>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</si>
  <si>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</si>
  <si>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</si>
  <si>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</si>
  <si>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</si>
  <si>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</si>
  <si>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</si>
  <si>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</si>
  <si>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</si>
  <si>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</si>
  <si>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</si>
  <si>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</si>
  <si>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</si>
  <si>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</si>
  <si>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</si>
  <si>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</si>
  <si>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</si>
  <si>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</si>
  <si>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</si>
  <si>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</si>
  <si>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</si>
  <si>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</si>
  <si>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</si>
  <si>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</si>
  <si>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</si>
  <si>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</si>
  <si>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</si>
  <si>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</si>
  <si>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</si>
  <si>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</si>
  <si>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</si>
  <si>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</si>
  <si>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</si>
  <si>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</si>
  <si>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</si>
  <si>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</si>
  <si>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</si>
  <si>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</si>
  <si>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</si>
  <si>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</si>
  <si>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</si>
  <si>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</si>
  <si>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</si>
  <si>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</si>
  <si>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</si>
  <si>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</si>
  <si>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</si>
  <si>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</si>
  <si>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</si>
  <si>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</si>
  <si>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</si>
  <si>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</si>
  <si>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</si>
  <si>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</si>
  <si>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</si>
  <si>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</si>
  <si>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</si>
  <si>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</si>
  <si>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</si>
  <si>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</si>
  <si>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</si>
  <si>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</si>
  <si>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</si>
  <si>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</si>
  <si>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</si>
  <si>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</si>
  <si>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</si>
  <si>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</si>
  <si>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</si>
  <si>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</si>
  <si>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</si>
  <si>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</si>
  <si>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</si>
  <si>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</si>
  <si>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</si>
  <si>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</si>
  <si>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</si>
  <si>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</si>
  <si>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</si>
  <si>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</si>
  <si>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</si>
  <si>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</si>
  <si>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</si>
  <si>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</si>
  <si>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</si>
  <si>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</si>
  <si>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</si>
  <si>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</si>
  <si>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</si>
  <si>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</si>
  <si>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</si>
  <si>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</si>
  <si>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</si>
  <si>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</si>
  <si>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</si>
  <si>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</si>
  <si>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</si>
  <si>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</si>
  <si>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</si>
  <si>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</si>
  <si>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</si>
  <si>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</si>
  <si>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</si>
  <si>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</si>
  <si>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</si>
  <si>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</si>
  <si>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</si>
  <si>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</si>
  <si>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</si>
  <si>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</si>
  <si>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</si>
  <si>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</si>
  <si>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</si>
  <si>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</si>
  <si>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</si>
  <si>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</si>
  <si>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</si>
  <si>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</si>
  <si>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</si>
  <si>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</si>
  <si>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</si>
  <si>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</si>
  <si>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</si>
  <si>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</si>
  <si>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</si>
  <si>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</si>
  <si>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</si>
  <si>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</si>
  <si>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</si>
  <si>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</si>
  <si>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</si>
  <si>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</si>
  <si>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</si>
  <si>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</si>
  <si>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</si>
  <si>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</si>
  <si>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</si>
  <si>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</si>
  <si>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</si>
  <si>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</si>
  <si>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</si>
  <si>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</si>
  <si>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</si>
  <si>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</si>
  <si>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</si>
  <si>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</si>
  <si>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</si>
  <si>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</si>
  <si>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</si>
  <si>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</si>
  <si>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</si>
  <si>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</si>
  <si>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</si>
  <si>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</si>
  <si>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</si>
  <si>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</si>
  <si>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</si>
  <si>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</si>
  <si>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</si>
  <si>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</si>
  <si>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</si>
  <si>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</si>
  <si>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</si>
  <si>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</si>
  <si>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</si>
  <si>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</si>
  <si>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</si>
  <si>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</si>
  <si>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</si>
  <si>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</si>
  <si>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</si>
  <si>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</si>
  <si>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</si>
  <si>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</si>
  <si>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</si>
  <si>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</si>
  <si>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</si>
  <si>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</si>
  <si>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</si>
  <si>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</si>
  <si>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</si>
  <si>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</si>
  <si>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</si>
  <si>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</si>
  <si>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</si>
  <si>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</si>
  <si>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</si>
  <si>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</si>
  <si>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</si>
  <si>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</si>
  <si>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</si>
  <si>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</si>
  <si>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</si>
  <si>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</si>
  <si>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</si>
  <si>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</si>
  <si>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</si>
  <si>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</si>
  <si>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</si>
  <si>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</si>
  <si>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</si>
  <si>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</si>
  <si>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</si>
  <si>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</si>
  <si>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</si>
  <si>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</si>
  <si>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</si>
  <si>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</si>
  <si>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</si>
  <si>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</si>
  <si>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</si>
  <si>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</si>
  <si>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</si>
  <si>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</si>
  <si>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</si>
  <si>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</si>
  <si>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</si>
  <si>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</si>
  <si>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</si>
  <si>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</si>
  <si>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</si>
  <si>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</si>
  <si>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</si>
  <si>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</si>
  <si>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</si>
  <si>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</si>
  <si>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</si>
  <si>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</si>
  <si>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</si>
  <si>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</si>
  <si>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</si>
  <si>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</si>
  <si>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</si>
  <si>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</si>
  <si>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</si>
  <si>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</si>
  <si>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</si>
  <si>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</si>
  <si>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</si>
  <si>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</si>
  <si>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</si>
  <si>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</si>
  <si>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</si>
  <si>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</si>
  <si>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</si>
  <si>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</si>
  <si>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</si>
  <si>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</si>
  <si>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</si>
  <si>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</si>
  <si>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</si>
  <si>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</si>
  <si>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</si>
  <si>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</si>
  <si>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</si>
  <si>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</si>
  <si>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</si>
  <si>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</si>
  <si>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</si>
  <si>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</si>
  <si>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</si>
  <si>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</si>
  <si>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</si>
  <si>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</si>
  <si>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</si>
  <si>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</si>
  <si>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</si>
  <si>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</si>
  <si>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</si>
  <si>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</si>
  <si>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</si>
  <si>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</si>
  <si>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</si>
  <si>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</si>
  <si>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</si>
  <si>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</si>
  <si>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</si>
  <si>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</si>
  <si>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</si>
  <si>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</si>
  <si>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</si>
  <si>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</si>
  <si>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</si>
  <si>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</si>
  <si>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</si>
  <si>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</si>
  <si>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</si>
  <si>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</si>
  <si>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</si>
  <si>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</si>
  <si>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</si>
  <si>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</si>
  <si>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</si>
  <si>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</si>
  <si>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</si>
  <si>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</si>
  <si>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</si>
  <si>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</si>
  <si>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</si>
  <si>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</si>
  <si>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</si>
  <si>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</si>
  <si>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</si>
  <si>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</si>
  <si>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</si>
  <si>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</si>
  <si>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</si>
  <si>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</si>
  <si>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</si>
  <si>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</si>
  <si>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</si>
  <si>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</si>
  <si>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</si>
  <si>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</si>
  <si>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</si>
  <si>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</si>
  <si>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</si>
  <si>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</si>
  <si>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</si>
  <si>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</si>
  <si>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</si>
  <si>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</si>
  <si>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</si>
  <si>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</si>
  <si>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</si>
  <si>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</si>
  <si>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</si>
  <si>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</si>
  <si>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</si>
  <si>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</si>
  <si>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</si>
  <si>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</si>
  <si>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</si>
  <si>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</si>
  <si>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</si>
  <si>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</si>
  <si>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</si>
  <si>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</si>
  <si>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</si>
  <si>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</si>
  <si>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</si>
  <si>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</si>
  <si>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</si>
  <si>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</si>
  <si>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</si>
  <si>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</si>
  <si>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</si>
  <si>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</si>
  <si>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</si>
  <si>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</si>
  <si>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</si>
  <si>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</si>
  <si>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</si>
  <si>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</si>
  <si>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</si>
  <si>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</si>
  <si>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</si>
  <si>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</si>
  <si>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</si>
  <si>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</si>
  <si>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</si>
  <si>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</si>
  <si>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</si>
  <si>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</si>
  <si>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</si>
  <si>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</si>
  <si>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</si>
  <si>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</si>
  <si>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</si>
  <si>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</si>
  <si>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</si>
  <si>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</si>
  <si>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</si>
  <si>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</si>
  <si>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</si>
  <si>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</si>
  <si>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</si>
  <si>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</si>
  <si>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</si>
  <si>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</si>
  <si>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</si>
  <si>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</si>
  <si>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</si>
  <si>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</si>
  <si>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</si>
  <si>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</si>
  <si>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</si>
  <si>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</si>
  <si>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</si>
  <si>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</si>
  <si>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</si>
  <si>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</si>
  <si>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</si>
  <si>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</si>
  <si>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</si>
  <si>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</si>
  <si>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</si>
  <si>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</si>
  <si>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</si>
  <si>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</si>
  <si>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</si>
  <si>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</si>
  <si>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</si>
  <si>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</si>
  <si>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</si>
  <si>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</si>
  <si>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</si>
  <si>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</si>
  <si>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</si>
  <si>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</si>
  <si>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</si>
  <si>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</si>
  <si>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</si>
  <si>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</si>
  <si>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</si>
  <si>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</si>
  <si>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</si>
  <si>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</si>
  <si>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</si>
  <si>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</si>
  <si>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</si>
  <si>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</si>
  <si>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</si>
  <si>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</si>
  <si>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</si>
  <si>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</si>
  <si>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</si>
  <si>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</si>
  <si>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</si>
  <si>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</si>
  <si>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</si>
  <si>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</si>
  <si>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</si>
  <si>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</si>
  <si>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</si>
  <si>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</si>
  <si>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</si>
  <si>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</si>
  <si>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</si>
  <si>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</si>
  <si>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</si>
  <si>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</si>
  <si>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</si>
  <si>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</si>
  <si>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</si>
  <si>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</si>
  <si>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</si>
  <si>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</si>
  <si>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</si>
  <si>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</si>
  <si>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</si>
  <si>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</si>
  <si>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</si>
  <si>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</si>
  <si>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</si>
  <si>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</si>
  <si>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</si>
  <si>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</si>
  <si>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</si>
  <si>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</si>
  <si>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</si>
  <si>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</si>
  <si>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</si>
  <si>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</si>
  <si>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</si>
  <si>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</si>
  <si>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</si>
  <si>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</si>
  <si>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</si>
  <si>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</si>
  <si>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</si>
  <si>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</si>
  <si>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</si>
  <si>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</si>
  <si>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</si>
  <si>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</si>
  <si>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</si>
  <si>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</si>
  <si>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</si>
  <si>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</si>
  <si>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</si>
  <si>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</si>
  <si>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</si>
  <si>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</si>
  <si>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</si>
  <si>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</si>
  <si>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</si>
  <si>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</si>
  <si>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</si>
  <si>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</si>
  <si>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</si>
  <si>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</si>
  <si>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</si>
  <si>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</si>
  <si>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</si>
  <si>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</si>
  <si>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</si>
  <si>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</si>
  <si>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</si>
  <si>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</si>
  <si>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</si>
  <si>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</si>
  <si>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</si>
  <si>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</si>
  <si>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</si>
  <si>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</si>
  <si>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</si>
  <si>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</si>
  <si>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</si>
  <si>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</si>
  <si>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</si>
  <si>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</si>
  <si>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</si>
  <si>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</si>
  <si>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</si>
  <si>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</si>
  <si>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</si>
  <si>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</si>
  <si>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</si>
  <si>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</si>
  <si>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</si>
  <si>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</si>
  <si>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</si>
  <si>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</si>
  <si>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</si>
  <si>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</si>
  <si>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</si>
  <si>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</si>
  <si>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</si>
  <si>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</si>
  <si>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</si>
  <si>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</si>
  <si>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</si>
  <si>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</si>
  <si>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</si>
  <si>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</si>
  <si>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</si>
  <si>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</si>
  <si>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</si>
  <si>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</si>
  <si>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</si>
  <si>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</si>
  <si>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</si>
  <si>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</si>
  <si>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</si>
  <si>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</si>
  <si>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</si>
  <si>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</si>
  <si>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</si>
  <si>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</si>
  <si>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</si>
  <si>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</si>
  <si>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</si>
  <si>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</si>
  <si>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</si>
  <si>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</si>
  <si>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</si>
  <si>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</si>
  <si>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</si>
  <si>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</si>
  <si>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</si>
  <si>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</si>
  <si>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</si>
  <si>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</si>
  <si>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</si>
  <si>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</si>
  <si>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</si>
  <si>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</si>
  <si>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</si>
  <si>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</si>
  <si>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</si>
  <si>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</si>
  <si>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</si>
  <si>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</si>
  <si>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</si>
  <si>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</si>
  <si>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</si>
  <si>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</si>
  <si>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</si>
  <si>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</si>
  <si>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</si>
  <si>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</si>
  <si>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</si>
  <si>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</si>
  <si>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</si>
  <si>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</si>
  <si>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</si>
  <si>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</si>
  <si>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</si>
  <si>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</si>
  <si>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</si>
  <si>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</si>
  <si>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</si>
  <si>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</si>
  <si>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</si>
  <si>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</si>
  <si>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</si>
  <si>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</si>
  <si>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</si>
  <si>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</si>
  <si>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</si>
  <si>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</si>
  <si>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</si>
  <si>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</si>
  <si>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</si>
  <si>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</si>
  <si>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</si>
  <si>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</si>
  <si>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</si>
  <si>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</si>
  <si>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</si>
  <si>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</si>
  <si>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</si>
  <si>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</si>
  <si>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</si>
  <si>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</si>
  <si>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</si>
  <si>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</si>
  <si>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</si>
  <si>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</si>
  <si>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</si>
  <si>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</si>
  <si>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</si>
  <si>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</si>
  <si>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</si>
  <si>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</si>
  <si>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</si>
  <si>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</si>
  <si>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</si>
  <si>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</si>
  <si>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</si>
  <si>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</si>
  <si>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</si>
  <si>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</si>
  <si>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</si>
  <si>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</si>
  <si>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</si>
  <si>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</si>
  <si>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</si>
  <si>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</si>
  <si>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</si>
  <si>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</si>
  <si>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</si>
  <si>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</si>
  <si>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</si>
  <si>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</si>
  <si>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</si>
  <si>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</si>
  <si>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</si>
  <si>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</si>
  <si>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</si>
  <si>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</si>
  <si>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</si>
  <si>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</si>
  <si>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</si>
  <si>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</si>
  <si>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</si>
  <si>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</si>
  <si>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</si>
  <si>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</si>
  <si>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</si>
  <si>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</si>
  <si>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</si>
  <si>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</si>
  <si>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</si>
  <si>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</si>
  <si>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</si>
  <si>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</si>
  <si>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</si>
  <si>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</si>
  <si>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</si>
  <si>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</si>
  <si>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</si>
  <si>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</si>
  <si>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</si>
  <si>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</si>
  <si>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</si>
  <si>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</si>
  <si>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</si>
  <si>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</si>
  <si>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</si>
  <si>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</si>
  <si>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</si>
  <si>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</si>
  <si>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</si>
  <si>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</si>
  <si>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</si>
  <si>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</si>
  <si>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</si>
  <si>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</si>
  <si>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</si>
  <si>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</si>
  <si>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</si>
  <si>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</si>
  <si>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</si>
  <si>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</si>
  <si>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</si>
  <si>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</si>
  <si>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</si>
  <si>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</si>
  <si>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</si>
  <si>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</si>
  <si>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</si>
  <si>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</si>
  <si>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</si>
  <si>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</si>
  <si>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</si>
  <si>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</si>
  <si>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</si>
  <si>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</si>
  <si>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</si>
  <si>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</si>
  <si>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</si>
  <si>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</si>
  <si>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</si>
  <si>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</si>
  <si>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</si>
  <si>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</si>
  <si>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</si>
  <si>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</si>
  <si>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</si>
  <si>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</si>
  <si>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</si>
  <si>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</si>
  <si>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</si>
  <si>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</si>
  <si>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</si>
  <si>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</si>
  <si>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</si>
  <si>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</si>
  <si>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</si>
  <si>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</si>
  <si>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</si>
  <si>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</si>
  <si>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</si>
  <si>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</si>
  <si>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</si>
  <si>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</si>
  <si>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</si>
  <si>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</si>
  <si>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</si>
  <si>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</si>
  <si>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</si>
  <si>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</si>
  <si>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</si>
  <si>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</si>
  <si>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</si>
  <si>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</si>
  <si>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</si>
  <si>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</si>
  <si>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</si>
  <si>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</si>
  <si>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</si>
  <si>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</si>
  <si>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</si>
  <si>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</si>
  <si>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</si>
  <si>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</si>
  <si>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</si>
  <si>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</si>
  <si>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</si>
  <si>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</si>
  <si>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</si>
  <si>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</si>
  <si>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</si>
  <si>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</si>
  <si>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</si>
  <si>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</si>
  <si>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</si>
  <si>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</si>
  <si>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</si>
  <si>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</si>
  <si>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</si>
  <si>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</si>
  <si>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</si>
  <si>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</si>
  <si>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</si>
  <si>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</si>
  <si>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</si>
  <si>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</si>
  <si>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</si>
  <si>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</si>
  <si>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</si>
  <si>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</si>
  <si>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</si>
  <si>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</si>
  <si>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</si>
  <si>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</si>
  <si>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</si>
  <si>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</si>
  <si>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</si>
  <si>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</si>
  <si>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</si>
  <si>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</si>
  <si>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</si>
  <si>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</si>
  <si>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</si>
  <si>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</si>
  <si>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</si>
  <si>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</si>
  <si>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</si>
  <si>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</si>
  <si>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</si>
  <si>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</si>
  <si>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</si>
  <si>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</si>
  <si>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</si>
  <si>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</si>
  <si>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</si>
  <si>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</si>
  <si>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</si>
  <si>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</si>
  <si>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</si>
  <si>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</si>
  <si>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</si>
  <si>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</si>
  <si>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</si>
  <si>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</si>
  <si>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</si>
  <si>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</si>
  <si>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</si>
  <si>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</si>
  <si>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</si>
  <si>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</si>
  <si>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</si>
  <si>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</si>
  <si>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</si>
  <si>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</si>
  <si>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</si>
  <si>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</si>
  <si>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</si>
  <si>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</si>
  <si>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</si>
  <si>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</si>
  <si>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</si>
  <si>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</si>
  <si>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</si>
  <si>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</si>
  <si>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</si>
  <si>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</si>
  <si>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</si>
  <si>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</si>
  <si>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</si>
  <si>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</si>
  <si>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</si>
  <si>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</si>
  <si>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</si>
  <si>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</si>
  <si>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</si>
  <si>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</si>
  <si>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</si>
  <si>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</si>
  <si>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</si>
  <si>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</si>
  <si>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</si>
  <si>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</si>
  <si>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</si>
  <si>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</si>
  <si>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</si>
  <si>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</si>
  <si>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</si>
  <si>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</si>
  <si>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</si>
  <si>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</si>
  <si>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</si>
  <si>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</si>
  <si>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</si>
  <si>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</si>
  <si>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</si>
  <si>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</si>
  <si>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</si>
  <si>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</si>
  <si>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</si>
  <si>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</si>
  <si>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</si>
  <si>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</si>
  <si>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</si>
  <si>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</si>
  <si>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</si>
  <si>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</si>
  <si>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</si>
  <si>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</si>
  <si>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</si>
  <si>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</si>
  <si>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</si>
  <si>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</si>
  <si>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</si>
  <si>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</si>
  <si>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</si>
  <si>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</si>
  <si>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</si>
  <si>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</si>
  <si>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</si>
  <si>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</si>
  <si>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</si>
  <si>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</si>
  <si>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</si>
  <si>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</si>
  <si>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</si>
  <si>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</si>
  <si>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</si>
  <si>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</si>
  <si>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</si>
  <si>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</si>
  <si>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</si>
  <si>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</si>
  <si>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</si>
  <si>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</si>
  <si>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</si>
  <si>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</si>
  <si>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</si>
  <si>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</si>
  <si>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</si>
  <si>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</si>
  <si>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</si>
  <si>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</si>
  <si>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</si>
  <si>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</si>
  <si>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</si>
  <si>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</si>
  <si>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</si>
  <si>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</si>
  <si>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</si>
  <si>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</si>
  <si>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</si>
  <si>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</si>
  <si>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</si>
  <si>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</si>
  <si>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</si>
  <si>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</si>
  <si>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</si>
  <si>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</si>
  <si>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</si>
  <si>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</si>
  <si>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</si>
  <si>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</si>
  <si>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</si>
  <si>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</si>
  <si>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</si>
  <si>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</si>
  <si>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</si>
  <si>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</si>
  <si>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</si>
  <si>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</si>
  <si>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</si>
  <si>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</si>
  <si>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</si>
  <si>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</si>
  <si>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</si>
  <si>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</si>
  <si>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</si>
  <si>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</si>
  <si>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</si>
  <si>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</si>
  <si>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</si>
  <si>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</si>
  <si>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</si>
  <si>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</si>
  <si>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</si>
  <si>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</si>
  <si>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</si>
  <si>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</si>
  <si>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</si>
  <si>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</si>
  <si>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</si>
  <si>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</si>
  <si>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</si>
  <si>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</si>
  <si>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</si>
  <si>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</si>
  <si>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</si>
  <si>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</si>
  <si>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</si>
  <si>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</si>
  <si>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</si>
  <si>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</si>
  <si>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</si>
  <si>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</si>
  <si>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</si>
  <si>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</si>
  <si>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</si>
  <si>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</si>
  <si>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</si>
  <si>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</si>
  <si>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</si>
  <si>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</si>
  <si>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</si>
  <si>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</si>
  <si>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</si>
  <si>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</si>
  <si>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</si>
  <si>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</si>
  <si>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</si>
  <si>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</si>
  <si>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</si>
  <si>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</si>
  <si>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</si>
  <si>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</si>
  <si>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</si>
  <si>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</si>
  <si>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</si>
  <si>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</si>
  <si>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</si>
  <si>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</si>
  <si>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</si>
  <si>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</si>
  <si>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</si>
  <si>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</si>
  <si>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</si>
  <si>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</si>
  <si>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</si>
  <si>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</si>
  <si>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</si>
  <si>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</si>
  <si>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</si>
  <si>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</si>
  <si>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</si>
  <si>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</si>
  <si>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</si>
  <si>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</si>
  <si>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</si>
  <si>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</si>
  <si>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</si>
  <si>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</si>
  <si>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</si>
  <si>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</si>
  <si>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</si>
  <si>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</si>
  <si>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</si>
  <si>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</si>
  <si>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</si>
  <si>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</si>
  <si>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</si>
  <si>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</si>
  <si>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</si>
  <si>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</si>
  <si>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</si>
  <si>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</si>
  <si>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</si>
  <si>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</si>
  <si>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</si>
  <si>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</si>
  <si>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</si>
  <si>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</si>
  <si>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</si>
  <si>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</si>
  <si>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</si>
  <si>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</si>
  <si>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</si>
  <si>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</si>
  <si>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</si>
  <si>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</si>
  <si>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</si>
  <si>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</si>
  <si>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</si>
  <si>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</si>
  <si>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</si>
  <si>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</si>
  <si>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</si>
  <si>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</si>
  <si>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</si>
  <si>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</si>
  <si>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</si>
  <si>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</si>
  <si>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</si>
  <si>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</si>
  <si>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</si>
  <si>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</si>
  <si>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</si>
  <si>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</si>
  <si>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</si>
  <si>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</si>
  <si>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</si>
  <si>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</si>
  <si>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</si>
  <si>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</si>
  <si>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</si>
  <si>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</si>
  <si>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</si>
  <si>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</si>
  <si>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</si>
  <si>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</si>
  <si>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</si>
  <si>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</si>
  <si>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</si>
  <si>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</si>
  <si>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</si>
  <si>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</si>
  <si>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</si>
  <si>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</si>
  <si>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</si>
  <si>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</si>
  <si>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</si>
  <si>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</si>
  <si>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</si>
  <si>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</si>
  <si>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</si>
  <si>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</si>
  <si>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</si>
  <si>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</si>
  <si>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</si>
  <si>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</si>
  <si>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</si>
  <si>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</si>
  <si>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</si>
  <si>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</si>
  <si>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</si>
  <si>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</si>
  <si>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</si>
  <si>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</si>
  <si>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</si>
  <si>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</si>
  <si>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</si>
  <si>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</si>
  <si>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</si>
  <si>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</si>
  <si>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</si>
  <si>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</si>
  <si>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</si>
  <si>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</si>
  <si>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</si>
  <si>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</si>
  <si>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</si>
  <si>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</si>
  <si>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</si>
  <si>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</si>
  <si>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</si>
  <si>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</si>
  <si>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</si>
  <si>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</si>
  <si>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</si>
  <si>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</si>
  <si>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</si>
  <si>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</si>
  <si>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</si>
  <si>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</si>
  <si>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</si>
  <si>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</si>
  <si>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</si>
  <si>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</si>
  <si>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</si>
  <si>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</si>
  <si>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</si>
  <si>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</si>
  <si>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</si>
  <si>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</si>
  <si>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</si>
  <si>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</si>
  <si>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</si>
  <si>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</si>
  <si>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</si>
  <si>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</si>
  <si>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</si>
  <si>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</si>
  <si>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</si>
  <si>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</si>
  <si>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</si>
  <si>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</si>
  <si>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</si>
  <si>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</si>
  <si>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</si>
  <si>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</si>
  <si>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</si>
  <si>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</si>
  <si>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</si>
  <si>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</si>
  <si>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</si>
  <si>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</si>
  <si>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</si>
  <si>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</si>
  <si>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</si>
  <si>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</si>
  <si>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</si>
  <si>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</si>
  <si>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</si>
  <si>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</si>
  <si>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</si>
  <si>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</si>
  <si>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</si>
  <si>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</si>
  <si>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</si>
  <si>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</si>
  <si>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</si>
  <si>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</si>
  <si>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</si>
  <si>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</si>
  <si>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</si>
  <si>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</si>
  <si>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</si>
  <si>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</si>
  <si>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</si>
  <si>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</si>
  <si>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</si>
  <si>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</si>
  <si>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</si>
  <si>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</si>
  <si>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</si>
  <si>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</si>
  <si>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</si>
  <si>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</si>
  <si>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</si>
  <si>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</si>
  <si>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</si>
  <si>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</si>
  <si>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</si>
  <si>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</si>
  <si>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</si>
  <si>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</si>
  <si>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</si>
  <si>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</si>
  <si>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</si>
  <si>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</si>
  <si>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</si>
  <si>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</si>
  <si>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</si>
  <si>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</si>
  <si>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</si>
  <si>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</si>
  <si>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</si>
  <si>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</si>
  <si>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</si>
  <si>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</si>
  <si>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</si>
  <si>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</si>
  <si>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</si>
  <si>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</si>
  <si>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</si>
  <si>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</si>
  <si>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</si>
  <si>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</si>
  <si>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</si>
  <si>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</si>
  <si>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</si>
  <si>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</si>
  <si>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</si>
  <si>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</si>
  <si>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</si>
  <si>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</si>
  <si>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</si>
  <si>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</si>
  <si>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</si>
  <si>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</si>
  <si>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</si>
  <si>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</si>
  <si>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</si>
  <si>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</si>
  <si>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</si>
  <si>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</si>
  <si>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</si>
  <si>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</si>
  <si>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</si>
  <si>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</si>
  <si>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</si>
  <si>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</si>
  <si>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</si>
  <si>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</si>
  <si>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</si>
  <si>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</si>
  <si>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</si>
  <si>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</si>
  <si>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</si>
  <si>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</si>
  <si>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</si>
  <si>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</si>
  <si>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</si>
  <si>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</si>
  <si>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</si>
  <si>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</si>
  <si>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</si>
  <si>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</si>
  <si>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</si>
  <si>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</si>
  <si>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</si>
  <si>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</si>
  <si>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</si>
  <si>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</si>
  <si>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</si>
  <si>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</si>
  <si>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</si>
  <si>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</si>
  <si>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</si>
  <si>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</si>
  <si>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</si>
  <si>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</si>
  <si>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</si>
  <si>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</si>
  <si>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</si>
  <si>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</si>
  <si>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</si>
  <si>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</si>
  <si>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</si>
  <si>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</si>
  <si>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</si>
  <si>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</si>
  <si>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</si>
  <si>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</si>
  <si>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</si>
  <si>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</si>
  <si>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</si>
  <si>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</si>
  <si>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</si>
  <si>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</si>
  <si>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</si>
  <si>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</si>
  <si>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</si>
  <si>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</si>
  <si>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</si>
  <si>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</si>
  <si>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</si>
  <si>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</si>
  <si>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</si>
  <si>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</si>
  <si>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</si>
  <si>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</si>
  <si>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</si>
  <si>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</si>
  <si>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</si>
  <si>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</si>
  <si>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</si>
  <si>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</si>
  <si>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</si>
  <si>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</si>
  <si>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</si>
  <si>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</si>
  <si>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</si>
  <si>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</si>
  <si>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</si>
  <si>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</si>
  <si>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</si>
  <si>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</si>
  <si>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</si>
  <si>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</si>
  <si>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</si>
  <si>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</si>
  <si>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</si>
  <si>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</si>
  <si>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</si>
  <si>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</si>
  <si>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</si>
  <si>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</si>
  <si>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</si>
  <si>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</si>
  <si>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</si>
  <si>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</si>
  <si>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</si>
  <si>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</si>
  <si>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</si>
  <si>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</si>
  <si>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</si>
  <si>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</si>
  <si>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</si>
  <si>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</si>
  <si>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</si>
  <si>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</si>
  <si>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</si>
  <si>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</si>
  <si>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</si>
  <si>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</si>
  <si>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</si>
  <si>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</si>
  <si>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</si>
  <si>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</si>
  <si>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</si>
  <si>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</si>
  <si>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</si>
  <si>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</si>
  <si>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</si>
  <si>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</si>
  <si>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</si>
  <si>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</si>
  <si>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</si>
  <si>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</si>
  <si>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</si>
  <si>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</si>
  <si>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</si>
  <si>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</si>
  <si>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</si>
  <si>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</si>
  <si>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</si>
  <si>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</si>
  <si>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</si>
  <si>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</si>
  <si>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</si>
  <si>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</si>
  <si>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</si>
  <si>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</si>
  <si>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</si>
  <si>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</si>
  <si>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</si>
  <si>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</si>
  <si>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</si>
  <si>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</si>
  <si>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</si>
  <si>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</si>
  <si>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</si>
  <si>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</si>
  <si>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</si>
  <si>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</si>
  <si>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</si>
  <si>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</si>
  <si>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</si>
  <si>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</si>
  <si>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</si>
  <si>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</si>
  <si>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</si>
  <si>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</si>
  <si>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</si>
  <si>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</si>
  <si>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</si>
  <si>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</si>
  <si>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</si>
  <si>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</si>
  <si>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</si>
  <si>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</si>
  <si>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</si>
  <si>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</si>
  <si>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</si>
  <si>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</si>
  <si>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</si>
  <si>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</si>
  <si>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</si>
  <si>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</si>
  <si>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</si>
  <si>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</si>
  <si>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</si>
  <si>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</si>
  <si>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</si>
  <si>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</si>
  <si>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</si>
  <si>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</si>
  <si>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</si>
  <si>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</si>
  <si>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</si>
  <si>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</si>
  <si>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</si>
  <si>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</si>
  <si>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</si>
  <si>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</si>
  <si>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</si>
  <si>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</si>
  <si>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</si>
  <si>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</si>
  <si>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</si>
  <si>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</si>
  <si>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</si>
  <si>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</si>
  <si>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</si>
  <si>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</si>
  <si>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</si>
  <si>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</si>
  <si>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</si>
  <si>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</si>
  <si>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</si>
  <si>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</si>
  <si>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</si>
  <si>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</si>
  <si>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</si>
  <si>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</si>
  <si>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</si>
  <si>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</si>
  <si>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</si>
  <si>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</si>
  <si>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</si>
  <si>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</si>
  <si>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</si>
  <si>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</si>
  <si>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</si>
  <si>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</si>
  <si>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</si>
  <si>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</si>
  <si>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</si>
  <si>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</si>
  <si>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</si>
  <si>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</si>
  <si>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</si>
  <si>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</si>
  <si>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</si>
  <si>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</si>
  <si>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</si>
  <si>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</si>
  <si>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</si>
  <si>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</si>
  <si>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</si>
  <si>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</si>
  <si>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</si>
  <si>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</si>
  <si>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</si>
  <si>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</si>
  <si>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</si>
  <si>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</si>
  <si>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</si>
  <si>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</si>
  <si>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</si>
  <si>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</si>
  <si>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</si>
  <si>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</si>
  <si>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</si>
  <si>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</si>
  <si>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</si>
  <si>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</si>
  <si>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</si>
  <si>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</si>
  <si>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</si>
  <si>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</si>
  <si>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</si>
  <si>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</si>
  <si>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</si>
  <si>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</si>
  <si>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</si>
  <si>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</si>
  <si>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</si>
  <si>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</si>
  <si>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</si>
  <si>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</si>
  <si>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</si>
  <si>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</si>
  <si>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</si>
  <si>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</si>
  <si>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</si>
  <si>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</si>
  <si>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</si>
  <si>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</si>
  <si>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</si>
  <si>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</si>
  <si>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</si>
  <si>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</si>
  <si>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</si>
  <si>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</si>
  <si>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</si>
  <si>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</si>
  <si>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</si>
  <si>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</si>
  <si>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</si>
  <si>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</si>
  <si>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</si>
  <si>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</si>
  <si>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</si>
  <si>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</si>
  <si>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</si>
  <si>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</si>
  <si>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</si>
  <si>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</si>
  <si>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</si>
  <si>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</si>
  <si>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</si>
  <si>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</si>
  <si>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</si>
  <si>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</si>
  <si>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</si>
  <si>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</si>
  <si>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</si>
  <si>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</si>
  <si>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</si>
  <si>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</si>
  <si>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</si>
  <si>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</si>
  <si>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</si>
  <si>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</si>
  <si>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</si>
  <si>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</si>
  <si>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</si>
  <si>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</si>
  <si>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</si>
  <si>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</si>
  <si>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</si>
  <si>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</si>
  <si>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</si>
  <si>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</si>
  <si>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</si>
  <si>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</si>
  <si>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</si>
  <si>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</si>
  <si>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</si>
  <si>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</si>
  <si>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</si>
  <si>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</si>
  <si>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</si>
  <si>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</si>
  <si>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</si>
  <si>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</si>
  <si>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</si>
  <si>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</si>
  <si>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</si>
  <si>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</si>
  <si>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</si>
  <si>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</si>
  <si>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</si>
  <si>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</si>
  <si>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</si>
  <si>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</si>
  <si>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</si>
  <si>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</si>
  <si>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</si>
  <si>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</si>
  <si>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</si>
  <si>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</si>
  <si>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</si>
  <si>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</si>
  <si>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</si>
  <si>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</si>
  <si>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</si>
  <si>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</si>
  <si>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</si>
  <si>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</si>
  <si>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</si>
  <si>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</si>
  <si>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</si>
  <si>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</si>
  <si>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</si>
  <si>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</si>
  <si>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</si>
  <si>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</si>
  <si>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</si>
  <si>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</si>
  <si>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</si>
  <si>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</si>
  <si>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</si>
  <si>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</si>
  <si>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</si>
  <si>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</si>
  <si>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</si>
  <si>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</si>
  <si>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</si>
  <si>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</si>
  <si>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</si>
  <si>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</si>
  <si>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</si>
  <si>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</si>
  <si>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</si>
  <si>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</si>
  <si>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</si>
  <si>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</si>
  <si>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</si>
  <si>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</si>
  <si>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</si>
  <si>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</si>
  <si>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</si>
  <si>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</si>
  <si>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</si>
  <si>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</si>
  <si>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</si>
  <si>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</si>
  <si>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</si>
  <si>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</si>
  <si>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</si>
  <si>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</si>
  <si>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</si>
  <si>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</si>
  <si>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</si>
  <si>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</si>
  <si>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</si>
  <si>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</si>
  <si>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</si>
  <si>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</si>
  <si>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</si>
  <si>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</si>
  <si>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</si>
  <si>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</si>
  <si>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</si>
  <si>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</si>
  <si>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</si>
  <si>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</si>
  <si>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</si>
  <si>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</si>
  <si>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</si>
  <si>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</si>
  <si>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</si>
  <si>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</si>
  <si>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</si>
  <si>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</si>
  <si>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</si>
  <si>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</si>
  <si>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</si>
  <si>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</si>
  <si>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</si>
  <si>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</si>
  <si>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</si>
  <si>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</si>
  <si>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</si>
  <si>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</si>
  <si>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</si>
  <si>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</si>
  <si>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</si>
  <si>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</si>
  <si>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</si>
  <si>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</si>
  <si>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</si>
  <si>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</si>
  <si>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</si>
  <si>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</si>
  <si>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</si>
  <si>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</si>
  <si>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</si>
  <si>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</si>
  <si>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</si>
  <si>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</si>
  <si>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</si>
  <si>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</si>
  <si>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</si>
  <si>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</si>
  <si>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</si>
  <si>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</si>
  <si>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</si>
  <si>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</si>
  <si>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</si>
  <si>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</si>
  <si>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</si>
  <si>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</si>
  <si>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</si>
  <si>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</si>
  <si>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</si>
  <si>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</si>
  <si>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</si>
  <si>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</si>
  <si>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</si>
  <si>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</si>
  <si>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</si>
  <si>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</si>
  <si>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</si>
  <si>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</si>
  <si>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</si>
  <si>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</si>
  <si>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</si>
  <si>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</si>
  <si>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</si>
  <si>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</si>
  <si>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</si>
  <si>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</si>
  <si>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</si>
  <si>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</si>
  <si>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</si>
  <si>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</si>
  <si>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</si>
  <si>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</si>
  <si>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</si>
  <si>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</si>
  <si>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</si>
  <si>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</si>
  <si>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</si>
  <si>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</si>
  <si>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</si>
  <si>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</si>
  <si>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</si>
  <si>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</si>
  <si>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</si>
  <si>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</si>
  <si>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</si>
  <si>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</si>
  <si>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</si>
  <si>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</si>
  <si>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</si>
  <si>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</si>
  <si>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</si>
  <si>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</si>
  <si>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</si>
  <si>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</si>
  <si>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</si>
  <si>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</si>
  <si>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</si>
  <si>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</si>
  <si>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</si>
  <si>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</si>
  <si>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</si>
  <si>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</si>
  <si>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</si>
  <si>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</si>
  <si>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</si>
  <si>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</si>
  <si>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</si>
  <si>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</si>
  <si>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</si>
  <si>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</si>
  <si>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</si>
  <si>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</si>
  <si>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</si>
  <si>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</si>
  <si>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</si>
  <si>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</si>
  <si>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</si>
  <si>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</si>
  <si>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</si>
  <si>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</si>
  <si>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</si>
  <si>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</si>
  <si>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</si>
  <si>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</si>
  <si>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</si>
  <si>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</si>
  <si>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</si>
  <si>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</si>
  <si>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</si>
  <si>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</si>
  <si>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</si>
  <si>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</si>
  <si>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</si>
  <si>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</si>
  <si>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</si>
  <si>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</si>
  <si>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</si>
  <si>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</si>
  <si>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</si>
  <si>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</si>
  <si>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</si>
  <si>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</si>
  <si>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</si>
  <si>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</si>
  <si>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</si>
  <si>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</si>
  <si>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</si>
  <si>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</si>
  <si>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</si>
  <si>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</si>
  <si>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</si>
  <si>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</si>
  <si>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</si>
  <si>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</si>
  <si>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</si>
  <si>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</si>
  <si>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</si>
  <si>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</si>
  <si>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</si>
  <si>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</si>
  <si>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</si>
  <si>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</si>
  <si>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</si>
  <si>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</si>
  <si>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</si>
  <si>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</si>
  <si>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</si>
  <si>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</si>
  <si>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</si>
  <si>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</si>
  <si>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</si>
  <si>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</si>
  <si>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</si>
  <si>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</si>
  <si>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</si>
  <si>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</si>
  <si>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</si>
  <si>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</si>
  <si>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</si>
  <si>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</si>
  <si>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</si>
  <si>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</si>
  <si>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</si>
  <si>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</si>
  <si>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</si>
  <si>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</si>
  <si>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</si>
  <si>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</si>
  <si>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</si>
  <si>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</si>
  <si>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</si>
  <si>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</si>
  <si>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</si>
  <si>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</si>
  <si>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</si>
  <si>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</si>
  <si>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</si>
  <si>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</si>
  <si>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</si>
  <si>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</si>
  <si>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</si>
  <si>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</si>
  <si>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</si>
  <si>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</si>
  <si>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</si>
  <si>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</si>
  <si>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</si>
  <si>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</si>
  <si>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</si>
  <si>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</si>
  <si>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</si>
  <si>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</si>
  <si>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</si>
  <si>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</si>
  <si>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</si>
  <si>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</si>
  <si>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</si>
  <si>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</si>
  <si>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</si>
  <si>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</si>
  <si>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</si>
  <si>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</si>
  <si>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</si>
  <si>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</si>
  <si>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</si>
  <si>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</si>
  <si>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</si>
  <si>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</si>
  <si>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</si>
  <si>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</si>
  <si>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</si>
  <si>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</si>
  <si>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</si>
  <si>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</si>
  <si>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</si>
  <si>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</si>
  <si>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</si>
  <si>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</si>
  <si>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</si>
  <si>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</si>
  <si>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</si>
  <si>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</si>
  <si>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</si>
  <si>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</si>
  <si>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</si>
  <si>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</si>
  <si>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</si>
  <si>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</si>
  <si>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</si>
  <si>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</si>
  <si>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</si>
  <si>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</si>
  <si>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</si>
  <si>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</si>
  <si>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</si>
  <si>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</si>
  <si>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</si>
  <si>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</si>
  <si>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</si>
  <si>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</si>
  <si>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</si>
  <si>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</si>
  <si>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</si>
  <si>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</si>
  <si>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</si>
  <si>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</si>
  <si>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</si>
  <si>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</si>
  <si>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</si>
  <si>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</si>
  <si>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</si>
  <si>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</si>
  <si>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</si>
  <si>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</si>
  <si>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</si>
  <si>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</si>
  <si>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</si>
  <si>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</si>
  <si>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</si>
  <si>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</si>
  <si>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</si>
  <si>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</si>
  <si>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</si>
  <si>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</si>
  <si>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</si>
  <si>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</si>
  <si>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</si>
  <si>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</si>
  <si>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</si>
  <si>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</si>
  <si>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</si>
  <si>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</si>
  <si>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</si>
  <si>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</si>
  <si>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</si>
  <si>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</si>
  <si>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</si>
  <si>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</si>
  <si>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</si>
  <si>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</si>
  <si>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</si>
  <si>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</si>
  <si>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</si>
  <si>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</si>
  <si>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</si>
  <si>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</si>
  <si>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</si>
  <si>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</si>
  <si>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</si>
  <si>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</si>
  <si>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</si>
  <si>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</si>
  <si>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</si>
  <si>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</si>
  <si>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</si>
  <si>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</si>
  <si>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</si>
  <si>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</si>
  <si>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</si>
  <si>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</si>
  <si>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</si>
  <si>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</si>
  <si>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</si>
  <si>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</si>
  <si>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</si>
  <si>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</si>
  <si>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</si>
  <si>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</si>
  <si>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</si>
  <si>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</si>
  <si>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</si>
  <si>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</si>
  <si>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</si>
  <si>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</si>
  <si>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</si>
  <si>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</si>
  <si>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</si>
  <si>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</si>
  <si>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</si>
  <si>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</si>
  <si>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</si>
  <si>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</si>
  <si>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</si>
  <si>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</si>
  <si>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</si>
  <si>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</si>
  <si>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</si>
  <si>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</si>
  <si>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</si>
  <si>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</si>
  <si>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</si>
  <si>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</si>
  <si>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</si>
  <si>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</si>
  <si>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</si>
  <si>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</si>
  <si>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</si>
  <si>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</si>
  <si>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</si>
  <si>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</si>
  <si>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</si>
  <si>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</si>
  <si>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</si>
  <si>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</si>
  <si>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</si>
  <si>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</si>
  <si>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</si>
  <si>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</si>
  <si>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</si>
  <si>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</si>
  <si>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</si>
  <si>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</si>
  <si>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</si>
  <si>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</si>
  <si>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</si>
  <si>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</si>
  <si>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</si>
  <si>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</si>
  <si>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</si>
  <si>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</si>
  <si>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</si>
  <si>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</si>
  <si>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</si>
  <si>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</si>
  <si>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</si>
  <si>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</si>
  <si>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</si>
  <si>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</si>
  <si>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</si>
  <si>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</si>
  <si>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</si>
  <si>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</si>
  <si>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</si>
  <si>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</si>
  <si>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</si>
  <si>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</si>
  <si>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</si>
  <si>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</si>
  <si>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</si>
  <si>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</si>
  <si>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</si>
  <si>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</si>
  <si>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</si>
  <si>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</si>
  <si>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</si>
  <si>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</si>
  <si>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</si>
  <si>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</si>
  <si>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</si>
  <si>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</si>
  <si>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</si>
  <si>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</si>
  <si>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</si>
  <si>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</si>
  <si>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</si>
  <si>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</si>
  <si>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</si>
  <si>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</si>
  <si>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</si>
  <si>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</si>
  <si>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</si>
  <si>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</si>
  <si>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</si>
  <si>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</si>
  <si>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</si>
  <si>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</si>
  <si>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</si>
  <si>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</si>
  <si>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</si>
  <si>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</si>
  <si>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</si>
  <si>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</si>
  <si>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</si>
  <si>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</si>
  <si>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</si>
  <si>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</si>
  <si>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</si>
  <si>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</si>
  <si>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</si>
  <si>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</si>
  <si>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</si>
  <si>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</si>
  <si>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</si>
  <si>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</si>
  <si>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</si>
  <si>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</si>
  <si>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</si>
  <si>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</si>
  <si>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</si>
  <si>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</si>
  <si>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</si>
  <si>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</si>
  <si>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</si>
  <si>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</si>
  <si>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</si>
  <si>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</si>
  <si>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</si>
  <si>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</si>
  <si>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</si>
  <si>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</si>
  <si>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</si>
  <si>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</si>
  <si>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</si>
  <si>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</si>
  <si>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</si>
  <si>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</si>
  <si>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</si>
  <si>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</si>
  <si>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</si>
  <si>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</si>
  <si>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</si>
  <si>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</si>
  <si>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</si>
  <si>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</si>
  <si>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</si>
  <si>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</si>
  <si>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</si>
  <si>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</si>
  <si>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</si>
  <si>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</si>
  <si>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</si>
  <si>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</si>
  <si>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</si>
  <si>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</si>
  <si>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</si>
  <si>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</si>
  <si>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</si>
  <si>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</si>
  <si>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</si>
  <si>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</si>
  <si>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</si>
  <si>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</si>
  <si>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</si>
  <si>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</si>
  <si>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</si>
  <si>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</si>
  <si>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</si>
  <si>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</si>
  <si>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</si>
  <si>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</si>
  <si>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</si>
  <si>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</si>
  <si>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</si>
  <si>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</si>
  <si>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</si>
  <si>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</si>
  <si>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</si>
  <si>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</si>
  <si>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</si>
  <si>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</si>
  <si>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</si>
  <si>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</si>
  <si>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</si>
  <si>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</si>
  <si>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</si>
  <si>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</si>
  <si>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</si>
  <si>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</si>
  <si>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</si>
  <si>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</si>
  <si>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</si>
  <si>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</si>
  <si>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</si>
  <si>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</si>
  <si>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</si>
  <si>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</si>
  <si>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</si>
  <si>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</si>
  <si>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</si>
  <si>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</si>
  <si>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</si>
  <si>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</si>
  <si>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</si>
  <si>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</si>
  <si>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</si>
  <si>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</si>
  <si>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</si>
  <si>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</si>
  <si>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</si>
  <si>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</si>
  <si>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</si>
  <si>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</si>
  <si>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</si>
  <si>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</si>
  <si>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</si>
  <si>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</si>
  <si>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</si>
  <si>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</si>
  <si>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</si>
  <si>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</si>
  <si>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</si>
  <si>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</si>
  <si>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</si>
  <si>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</si>
  <si>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</si>
  <si>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</si>
  <si>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</si>
  <si>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</si>
  <si>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</si>
  <si>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</si>
  <si>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</si>
  <si>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</si>
  <si>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</si>
  <si>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</si>
  <si>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</si>
  <si>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</si>
  <si>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</si>
  <si>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</si>
  <si>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</si>
  <si>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</si>
  <si>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</si>
  <si>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</si>
  <si>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</si>
  <si>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</si>
  <si>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</si>
  <si>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</si>
  <si>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</si>
  <si>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</si>
  <si>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</si>
  <si>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</si>
  <si>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</si>
  <si>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</si>
  <si>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</si>
  <si>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</si>
  <si>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</si>
  <si>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</si>
  <si>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</si>
  <si>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</si>
  <si>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</si>
  <si>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</si>
  <si>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</si>
  <si>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</si>
  <si>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</si>
  <si>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</si>
  <si>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</si>
  <si>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</si>
  <si>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</si>
  <si>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</si>
  <si>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</si>
  <si>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</si>
  <si>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</si>
  <si>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</si>
  <si>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</si>
  <si>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</si>
  <si>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</si>
  <si>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</si>
  <si>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</si>
  <si>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</si>
  <si>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</si>
  <si>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</si>
  <si>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</si>
  <si>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</si>
  <si>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</si>
  <si>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</si>
  <si>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</si>
  <si>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</si>
  <si>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</si>
  <si>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</si>
  <si>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</si>
  <si>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</si>
  <si>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</si>
  <si>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</si>
  <si>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</si>
  <si>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</si>
  <si>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</si>
  <si>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</si>
  <si>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</si>
  <si>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</si>
  <si>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</si>
  <si>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</si>
  <si>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</si>
  <si>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</si>
  <si>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</si>
  <si>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</si>
  <si>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</si>
  <si>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</si>
  <si>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</si>
  <si>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</si>
  <si>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</si>
  <si>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</si>
  <si>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</si>
  <si>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</si>
  <si>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</si>
  <si>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</si>
  <si>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</si>
  <si>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</si>
  <si>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</si>
  <si>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</si>
  <si>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</si>
  <si>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</si>
  <si>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</si>
  <si>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</si>
  <si>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</si>
  <si>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</si>
  <si>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</si>
  <si>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</si>
  <si>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</si>
  <si>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</si>
  <si>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</si>
  <si>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</si>
  <si>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</si>
  <si>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</si>
  <si>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</si>
  <si>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</si>
  <si>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</si>
  <si>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</si>
  <si>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</si>
  <si>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</si>
  <si>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</si>
  <si>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</si>
  <si>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</si>
  <si>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</si>
  <si>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</si>
  <si>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</si>
  <si>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</si>
  <si>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</si>
  <si>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</si>
  <si>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</si>
  <si>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</si>
  <si>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</si>
  <si>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</si>
  <si>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</si>
  <si>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</si>
  <si>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</si>
  <si>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</si>
  <si>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</si>
  <si>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</si>
  <si>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</si>
  <si>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</si>
  <si>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</si>
  <si>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</si>
  <si>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</si>
  <si>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</si>
  <si>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</si>
  <si>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</si>
  <si>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</si>
  <si>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</si>
  <si>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</si>
  <si>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</si>
  <si>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</si>
  <si>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</si>
  <si>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</si>
  <si>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</si>
  <si>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</si>
  <si>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</si>
  <si>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</si>
  <si>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</si>
  <si>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</si>
  <si>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</si>
  <si>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</si>
  <si>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</si>
  <si>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</si>
  <si>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</si>
  <si>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</si>
  <si>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</si>
  <si>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</si>
  <si>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</si>
  <si>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</si>
  <si>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</si>
  <si>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</si>
  <si>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</si>
  <si>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</si>
  <si>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</si>
  <si>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</si>
  <si>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</si>
  <si>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</si>
  <si>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</si>
  <si>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</si>
  <si>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</si>
  <si>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</si>
  <si>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</si>
  <si>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</si>
  <si>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</si>
  <si>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</si>
  <si>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</si>
  <si>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</si>
  <si>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</si>
  <si>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</si>
  <si>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</si>
  <si>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</si>
  <si>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</si>
  <si>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</si>
  <si>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</si>
  <si>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</si>
  <si>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</si>
  <si>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</si>
  <si>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</si>
  <si>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</si>
  <si>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</si>
  <si>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</si>
  <si>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</si>
  <si>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</si>
  <si>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</si>
  <si>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</si>
  <si>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</si>
  <si>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</si>
  <si>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</si>
  <si>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</si>
  <si>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</si>
  <si>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</si>
  <si>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</si>
  <si>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</si>
  <si>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</si>
  <si>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</si>
  <si>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</si>
  <si>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</si>
  <si>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</si>
  <si>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</si>
  <si>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</si>
  <si>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</si>
  <si>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</si>
  <si>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</si>
  <si>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</si>
  <si>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</si>
  <si>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</si>
  <si>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</si>
  <si>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</si>
  <si>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</si>
  <si>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</si>
  <si>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</si>
  <si>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</si>
  <si>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</si>
  <si>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</si>
  <si>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</si>
  <si>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</si>
  <si>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</si>
  <si>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</si>
  <si>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</si>
  <si>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</si>
  <si>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</si>
  <si>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</si>
  <si>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</si>
  <si>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</si>
  <si>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</si>
  <si>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</si>
  <si>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</si>
  <si>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</si>
  <si>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</si>
  <si>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</si>
  <si>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</si>
  <si>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</si>
  <si>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</si>
  <si>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</si>
  <si>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</si>
  <si>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</si>
  <si>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</si>
  <si>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</si>
  <si>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</si>
  <si>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</si>
  <si>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</si>
  <si>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</si>
  <si>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</si>
  <si>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</si>
  <si>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</si>
  <si>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</si>
  <si>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</si>
  <si>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</si>
  <si>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</si>
  <si>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</si>
  <si>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</si>
  <si>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</si>
  <si>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</si>
  <si>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</si>
  <si>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</si>
  <si>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</si>
  <si>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</si>
  <si>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</si>
  <si>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</si>
  <si>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</si>
  <si>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</si>
  <si>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</si>
  <si>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</si>
  <si>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</si>
  <si>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</si>
  <si>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</si>
  <si>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</si>
  <si>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</si>
  <si>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</si>
  <si>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</si>
  <si>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</si>
  <si>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</si>
  <si>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</si>
  <si>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</si>
  <si>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</si>
  <si>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</si>
  <si>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</si>
  <si>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</si>
  <si>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</si>
  <si>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</si>
  <si>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</si>
  <si>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</si>
  <si>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</si>
  <si>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</si>
  <si>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</si>
  <si>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</si>
  <si>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</si>
  <si>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</si>
  <si>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</si>
  <si>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</si>
  <si>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</si>
  <si>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</si>
  <si>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</si>
  <si>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</si>
  <si>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</si>
  <si>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</si>
  <si>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</si>
  <si>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</si>
  <si>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</si>
  <si>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</si>
  <si>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</si>
  <si>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</si>
  <si>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</si>
  <si>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</si>
  <si>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</si>
  <si>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</si>
  <si>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</si>
  <si>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</si>
  <si>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</si>
  <si>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</si>
  <si>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</si>
  <si>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</si>
  <si>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</si>
  <si>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</si>
  <si>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</si>
  <si>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</si>
  <si>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</si>
  <si>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</si>
  <si>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</si>
  <si>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</si>
  <si>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</si>
  <si>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</si>
  <si>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</si>
  <si>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</si>
  <si>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</si>
  <si>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</si>
  <si>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</si>
  <si>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</si>
  <si>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</si>
  <si>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</si>
  <si>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</si>
  <si>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</si>
  <si>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</si>
  <si>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</si>
  <si>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</si>
  <si>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</si>
  <si>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</si>
  <si>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</si>
  <si>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</si>
  <si>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</si>
  <si>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</si>
  <si>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</si>
  <si>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</si>
  <si>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</si>
  <si>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</si>
  <si>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</si>
  <si>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</si>
  <si>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</si>
  <si>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</si>
  <si>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</si>
  <si>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</si>
  <si>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</si>
  <si>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</si>
  <si>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</si>
  <si>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</si>
  <si>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</si>
  <si>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</si>
  <si>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</si>
  <si>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</si>
  <si>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</si>
  <si>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</si>
  <si>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</si>
  <si>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</si>
  <si>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</si>
  <si>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</si>
  <si>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</si>
  <si>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</si>
  <si>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</si>
  <si>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</si>
  <si>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</si>
  <si>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</si>
  <si>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</si>
  <si>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</si>
  <si>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</si>
  <si>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</si>
  <si>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</si>
  <si>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</si>
  <si>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</si>
  <si>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</si>
  <si>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</si>
  <si>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</si>
  <si>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</si>
  <si>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</si>
  <si>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</si>
  <si>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</si>
  <si>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</si>
  <si>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</si>
  <si>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</si>
  <si>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</si>
  <si>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</si>
  <si>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</si>
  <si>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</si>
  <si>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</si>
  <si>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</si>
  <si>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</si>
  <si>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</si>
  <si>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</si>
  <si>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</si>
  <si>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</si>
  <si>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</si>
  <si>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</si>
  <si>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</si>
  <si>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</si>
  <si>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</si>
  <si>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</si>
  <si>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</si>
  <si>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</si>
  <si>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</si>
  <si>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</si>
  <si>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</si>
  <si>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</si>
  <si>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</si>
  <si>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</si>
  <si>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</si>
  <si>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</si>
  <si>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</si>
  <si>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</si>
  <si>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</si>
  <si>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</si>
  <si>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</si>
  <si>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</si>
  <si>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</si>
  <si>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</si>
  <si>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</si>
  <si>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</si>
  <si>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</si>
  <si>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</si>
  <si>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</si>
  <si>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</si>
  <si>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</si>
  <si>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</si>
  <si>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</si>
  <si>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</si>
  <si>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</si>
  <si>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</si>
  <si>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</si>
  <si>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</si>
  <si>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</si>
  <si>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</si>
  <si>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</si>
  <si>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</si>
  <si>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</si>
  <si>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</si>
  <si>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</si>
  <si>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</si>
  <si>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</si>
  <si>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</si>
  <si>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</si>
  <si>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</si>
  <si>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</si>
  <si>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</si>
  <si>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</si>
  <si>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</si>
  <si>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</si>
  <si>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</si>
  <si>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</si>
  <si>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</si>
  <si>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</si>
  <si>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</si>
  <si>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</si>
  <si>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</si>
  <si>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</si>
  <si>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</si>
  <si>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</si>
  <si>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</si>
  <si>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</si>
  <si>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</si>
  <si>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</si>
  <si>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</si>
  <si>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</si>
  <si>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</si>
  <si>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</si>
  <si>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</si>
  <si>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</si>
  <si>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</si>
  <si>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</si>
  <si>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</si>
  <si>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</si>
  <si>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</si>
  <si>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</si>
  <si>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</si>
  <si>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</si>
  <si>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</si>
  <si>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</si>
  <si>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</si>
  <si>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</si>
  <si>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</si>
  <si>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</si>
  <si>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</si>
  <si>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</si>
  <si>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</si>
  <si>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</si>
  <si>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</si>
  <si>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</si>
  <si>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</si>
  <si>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</si>
  <si>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</si>
  <si>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</si>
  <si>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</si>
  <si>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</si>
  <si>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</si>
  <si>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</si>
  <si>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</si>
  <si>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</si>
  <si>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</si>
  <si>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</si>
  <si>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</si>
  <si>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</si>
  <si>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</si>
  <si>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</si>
  <si>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</si>
  <si>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</si>
  <si>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</si>
  <si>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</si>
  <si>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</si>
  <si>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</si>
  <si>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</si>
  <si>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</si>
  <si>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</si>
  <si>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</si>
  <si>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</si>
  <si>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</si>
  <si>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</si>
  <si>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</si>
  <si>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</si>
  <si>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</si>
  <si>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</si>
  <si>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</si>
  <si>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</si>
  <si>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</si>
  <si>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</si>
  <si>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</si>
  <si>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</si>
  <si>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</si>
  <si>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</si>
  <si>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</si>
  <si>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</si>
  <si>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</si>
  <si>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</si>
  <si>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</si>
  <si>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</si>
  <si>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</si>
  <si>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</si>
  <si>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</si>
  <si>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</si>
  <si>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</si>
  <si>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</si>
  <si>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</si>
  <si>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</si>
  <si>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</si>
  <si>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</si>
  <si>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</si>
  <si>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</si>
  <si>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</si>
  <si>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</si>
  <si>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</si>
  <si>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</si>
  <si>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</si>
  <si>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</si>
  <si>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</si>
  <si>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</si>
  <si>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</si>
  <si>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</si>
  <si>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</si>
  <si>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</si>
  <si>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</si>
  <si>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</si>
  <si>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</si>
  <si>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</si>
  <si>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</si>
  <si>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</si>
  <si>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</si>
  <si>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</si>
  <si>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</si>
  <si>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</si>
  <si>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</si>
  <si>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</si>
  <si>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</si>
  <si>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</si>
  <si>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</si>
  <si>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</si>
  <si>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</si>
  <si>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</si>
  <si>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</si>
  <si>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</si>
  <si>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</si>
  <si>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</si>
  <si>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</si>
  <si>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</si>
  <si>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</si>
  <si>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</si>
  <si>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</si>
  <si>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</si>
  <si>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</si>
  <si>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</si>
  <si>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</si>
  <si>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</si>
  <si>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</si>
  <si>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</si>
  <si>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</si>
  <si>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</si>
  <si>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</si>
  <si>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</si>
  <si>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</si>
  <si>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</si>
  <si>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</si>
  <si>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</si>
  <si>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</si>
  <si>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</si>
  <si>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</si>
  <si>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</si>
  <si>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</si>
  <si>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</si>
  <si>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</si>
  <si>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</si>
  <si>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</si>
  <si>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</si>
  <si>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</si>
  <si>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</si>
  <si>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</si>
  <si>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</si>
  <si>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</si>
  <si>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</si>
  <si>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</si>
  <si>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</si>
  <si>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</si>
  <si>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</si>
  <si>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</si>
  <si>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</si>
  <si>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</si>
  <si>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</si>
  <si>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</si>
  <si>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</si>
  <si>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</si>
  <si>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</si>
  <si>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</si>
  <si>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</si>
  <si>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</si>
  <si>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</si>
  <si>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</si>
  <si>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</si>
  <si>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</si>
  <si>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</si>
  <si>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</si>
  <si>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</si>
  <si>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</si>
  <si>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</si>
  <si>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</si>
  <si>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</si>
  <si>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</si>
  <si>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</si>
  <si>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</si>
  <si>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</si>
  <si>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</si>
  <si>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</si>
  <si>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</si>
  <si>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</si>
  <si>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</si>
  <si>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</si>
  <si>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</si>
  <si>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</si>
  <si>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</si>
  <si>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</si>
  <si>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</si>
  <si>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</si>
  <si>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</si>
  <si>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</si>
  <si>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</si>
  <si>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</si>
  <si>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</si>
  <si>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</si>
  <si>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</si>
  <si>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</si>
  <si>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</si>
  <si>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</si>
  <si>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</si>
  <si>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</si>
  <si>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</si>
  <si>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</si>
  <si>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</si>
  <si>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</si>
  <si>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</si>
  <si>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</si>
  <si>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</si>
  <si>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</si>
  <si>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</si>
  <si>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</si>
  <si>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</si>
  <si>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</si>
  <si>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</si>
  <si>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</si>
  <si>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</si>
  <si>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</si>
  <si>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</si>
  <si>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</si>
  <si>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</si>
  <si>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</si>
  <si>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</si>
  <si>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</si>
  <si>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</si>
  <si>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</si>
  <si>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</si>
  <si>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</si>
  <si>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</si>
  <si>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</si>
  <si>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</si>
  <si>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</si>
  <si>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</si>
  <si>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</si>
  <si>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</si>
  <si>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</si>
  <si>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</si>
  <si>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</si>
  <si>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</si>
  <si>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</si>
  <si>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</si>
  <si>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</si>
  <si>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</si>
  <si>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</si>
  <si>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</si>
  <si>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</si>
  <si>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</si>
  <si>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</si>
  <si>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</si>
  <si>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</si>
  <si>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</si>
  <si>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</si>
  <si>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</si>
  <si>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</si>
  <si>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</si>
  <si>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</si>
  <si>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</si>
  <si>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</si>
  <si>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</si>
  <si>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</si>
  <si>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</si>
  <si>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</si>
  <si>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</si>
  <si>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</si>
  <si>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</si>
  <si>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</si>
  <si>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</si>
  <si>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</si>
  <si>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</si>
  <si>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</si>
  <si>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</si>
  <si>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</si>
  <si>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</si>
  <si>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</si>
  <si>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</si>
  <si>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</si>
  <si>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</si>
  <si>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</si>
  <si>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</si>
  <si>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</si>
  <si>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</si>
  <si>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</si>
  <si>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</si>
  <si>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</si>
  <si>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</si>
  <si>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</si>
  <si>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</si>
  <si>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</si>
  <si>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</si>
  <si>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</si>
  <si>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</si>
  <si>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</si>
  <si>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</si>
  <si>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</si>
  <si>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</si>
  <si>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</si>
  <si>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</si>
  <si>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</si>
  <si>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</si>
  <si>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</si>
  <si>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</si>
  <si>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</si>
  <si>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</si>
  <si>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</si>
  <si>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</si>
  <si>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</si>
  <si>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</si>
  <si>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</si>
  <si>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</si>
  <si>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</si>
  <si>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</si>
  <si>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</si>
  <si>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</si>
  <si>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</si>
  <si>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</si>
  <si>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</si>
  <si>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</si>
  <si>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</si>
  <si>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</si>
  <si>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</si>
  <si>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</si>
  <si>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</si>
  <si>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</si>
  <si>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</si>
  <si>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</si>
  <si>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</si>
  <si>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</si>
  <si>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</si>
  <si>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</si>
  <si>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</si>
  <si>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</si>
  <si>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</si>
  <si>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</si>
  <si>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</si>
  <si>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</si>
  <si>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</si>
  <si>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</si>
  <si>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</si>
  <si>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</si>
  <si>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</si>
  <si>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</si>
  <si>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</si>
  <si>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</si>
  <si>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</si>
  <si>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</si>
  <si>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</si>
  <si>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</si>
  <si>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</si>
  <si>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</si>
  <si>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</si>
  <si>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</si>
  <si>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</si>
  <si>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</si>
  <si>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</si>
  <si>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</si>
  <si>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</si>
  <si>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</si>
  <si>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</si>
  <si>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</si>
  <si>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</si>
  <si>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</si>
  <si>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</si>
  <si>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</si>
  <si>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</si>
  <si>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</si>
  <si>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</si>
  <si>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</si>
  <si>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</si>
  <si>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</si>
  <si>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</si>
  <si>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</si>
  <si>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</si>
  <si>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</si>
  <si>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</si>
  <si>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</si>
  <si>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</si>
  <si>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</si>
  <si>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</si>
  <si>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</si>
  <si>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</si>
  <si>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</si>
  <si>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</si>
  <si>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</si>
  <si>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</si>
  <si>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</si>
  <si>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</si>
  <si>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</si>
  <si>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</si>
  <si>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</si>
  <si>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</si>
  <si>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</si>
  <si>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</si>
  <si>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</si>
  <si>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</si>
  <si>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</si>
  <si>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</si>
  <si>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</si>
  <si>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</si>
  <si>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</si>
  <si>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</si>
  <si>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</si>
  <si>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</si>
  <si>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</si>
  <si>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</si>
  <si>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</si>
  <si>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</si>
  <si>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</si>
  <si>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</si>
  <si>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</si>
  <si>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</si>
  <si>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</si>
  <si>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</si>
  <si>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</si>
  <si>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</si>
  <si>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</si>
  <si>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</si>
  <si>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</si>
  <si>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</si>
  <si>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</si>
  <si>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</si>
  <si>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</si>
  <si>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</si>
  <si>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</si>
  <si>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</si>
  <si>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</si>
  <si>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</si>
  <si>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</si>
  <si>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</si>
  <si>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</si>
  <si>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</si>
  <si>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</si>
  <si>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</si>
  <si>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</si>
  <si>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</si>
  <si>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</si>
  <si>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</si>
  <si>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</si>
  <si>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</si>
  <si>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</si>
  <si>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</si>
  <si>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</si>
  <si>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</si>
  <si>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</si>
  <si>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</si>
  <si>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</si>
  <si>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</si>
  <si>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</si>
  <si>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</si>
  <si>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</si>
  <si>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</si>
  <si>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</si>
  <si>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</si>
  <si>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</si>
  <si>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</si>
  <si>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</si>
  <si>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</si>
  <si>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</si>
  <si>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</si>
  <si>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</si>
  <si>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</si>
  <si>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</si>
  <si>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</si>
  <si>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</si>
  <si>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</si>
  <si>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</si>
  <si>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</si>
  <si>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</si>
  <si>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</si>
  <si>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</si>
  <si>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</si>
  <si>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</si>
  <si>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</si>
  <si>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</si>
  <si>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</si>
  <si>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</si>
  <si>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</si>
  <si>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</si>
  <si>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</si>
  <si>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</si>
  <si>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</si>
  <si>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</si>
  <si>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</si>
  <si>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</si>
  <si>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</si>
  <si>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</si>
  <si>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</si>
  <si>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</si>
  <si>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</si>
  <si>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</si>
  <si>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</si>
  <si>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</si>
  <si>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</si>
  <si>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</si>
  <si>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</si>
  <si>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</si>
  <si>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</si>
  <si>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</si>
  <si>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</si>
  <si>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</si>
  <si>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</si>
  <si>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</si>
  <si>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</si>
  <si>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</si>
  <si>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</si>
  <si>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</si>
  <si>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</si>
  <si>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</si>
  <si>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</si>
  <si>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</si>
  <si>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</si>
  <si>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</si>
  <si>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</si>
  <si>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</si>
  <si>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</si>
  <si>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</si>
  <si>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</si>
  <si>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</si>
  <si>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</si>
  <si>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</si>
  <si>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</si>
  <si>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</si>
  <si>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</si>
  <si>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</si>
  <si>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</si>
  <si>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</si>
  <si>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</si>
  <si>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</si>
  <si>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</si>
  <si>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</si>
  <si>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</si>
  <si>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</si>
  <si>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</si>
  <si>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</si>
  <si>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</si>
  <si>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</si>
  <si>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</si>
  <si>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</si>
  <si>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</si>
  <si>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</si>
  <si>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</si>
  <si>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</si>
  <si>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</si>
  <si>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</si>
  <si>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</si>
  <si>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</si>
  <si>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</si>
  <si>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</si>
  <si>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</si>
  <si>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</si>
  <si>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</si>
  <si>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</si>
  <si>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</si>
  <si>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</si>
  <si>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</si>
  <si>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</si>
  <si>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</si>
  <si>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</si>
  <si>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</si>
  <si>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</si>
  <si>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</si>
  <si>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</si>
  <si>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</si>
  <si>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</si>
  <si>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</si>
  <si>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</si>
  <si>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</si>
  <si>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</si>
  <si>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</si>
  <si>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</si>
  <si>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</si>
  <si>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</si>
  <si>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</si>
  <si>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</si>
  <si>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</si>
  <si>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</si>
  <si>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</si>
  <si>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</si>
  <si>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</si>
  <si>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</si>
  <si>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</si>
  <si>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</si>
  <si>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</si>
  <si>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</si>
  <si>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</si>
  <si>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</si>
  <si>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</si>
  <si>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</si>
  <si>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</si>
  <si>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</si>
  <si>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</si>
  <si>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</si>
  <si>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</si>
  <si>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</si>
  <si>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</si>
  <si>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</si>
  <si>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</si>
  <si>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</si>
  <si>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</si>
  <si>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</si>
  <si>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</si>
  <si>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</si>
  <si>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</si>
  <si>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</si>
  <si>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</si>
  <si>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</si>
  <si>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</si>
  <si>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</si>
  <si>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</si>
  <si>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</si>
  <si>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</si>
  <si>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</si>
  <si>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</si>
  <si>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</si>
  <si>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</si>
  <si>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</si>
  <si>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</si>
  <si>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</si>
  <si>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</si>
  <si>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</si>
  <si>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</si>
  <si>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</si>
  <si>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</si>
  <si>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</si>
  <si>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</si>
  <si>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</si>
  <si>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</si>
  <si>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</si>
  <si>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</si>
  <si>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</si>
  <si>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</si>
  <si>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</si>
  <si>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</si>
  <si>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</si>
  <si>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</si>
  <si>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</si>
  <si>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</si>
  <si>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</si>
  <si>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</si>
  <si>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</si>
  <si>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</si>
  <si>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</si>
  <si>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</si>
  <si>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</si>
  <si>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</si>
  <si>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</si>
  <si>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</si>
  <si>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</si>
  <si>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</si>
  <si>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</si>
  <si>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</si>
  <si>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</si>
  <si>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</si>
  <si>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</si>
  <si>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</si>
  <si>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</si>
  <si>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</si>
  <si>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</si>
  <si>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</si>
  <si>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</si>
  <si>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</si>
  <si>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</si>
  <si>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</si>
  <si>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</si>
  <si>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</si>
  <si>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</si>
  <si>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</si>
  <si>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</si>
  <si>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</si>
  <si>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</si>
  <si>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</si>
  <si>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</si>
  <si>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</si>
  <si>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</si>
  <si>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</si>
  <si>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</si>
  <si>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</si>
  <si>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</si>
  <si>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</si>
  <si>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</si>
  <si>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</si>
  <si>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</si>
  <si>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</si>
  <si>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</si>
  <si>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</si>
  <si>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</si>
  <si>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</si>
  <si>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</si>
  <si>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</si>
  <si>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</si>
  <si>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</si>
  <si>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</si>
  <si>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</si>
  <si>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</si>
  <si>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</si>
  <si>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</si>
  <si>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</si>
  <si>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</si>
  <si>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</si>
  <si>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</si>
  <si>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</si>
  <si>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</si>
  <si>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</si>
  <si>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</si>
  <si>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</si>
  <si>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</si>
  <si>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</si>
  <si>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</si>
  <si>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</si>
  <si>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</si>
  <si>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</si>
  <si>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</si>
  <si>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</si>
  <si>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</si>
  <si>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</si>
  <si>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</si>
  <si>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</si>
  <si>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</si>
  <si>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</si>
  <si>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</si>
  <si>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</si>
  <si>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</si>
  <si>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</si>
  <si>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</si>
  <si>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</si>
  <si>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</si>
  <si>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</si>
  <si>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</si>
  <si>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</si>
  <si>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</si>
  <si>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</si>
  <si>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</si>
  <si>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</si>
  <si>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</si>
  <si>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</si>
  <si>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</si>
  <si>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</si>
  <si>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</si>
  <si>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</si>
  <si>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</si>
  <si>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</si>
  <si>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</si>
  <si>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</si>
  <si>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</si>
  <si>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</si>
  <si>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</si>
  <si>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</si>
  <si>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</si>
  <si>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</si>
  <si>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</si>
  <si>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</si>
  <si>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</si>
  <si>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</si>
  <si>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</si>
  <si>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</si>
  <si>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</si>
  <si>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</si>
  <si>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</si>
  <si>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</si>
  <si>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</si>
  <si>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</si>
  <si>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</si>
  <si>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</si>
  <si>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</si>
  <si>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</si>
  <si>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</si>
  <si>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</si>
  <si>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</si>
  <si>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</si>
  <si>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</si>
  <si>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</si>
  <si>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</si>
  <si>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</si>
  <si>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</si>
  <si>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</si>
  <si>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</si>
  <si>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</si>
  <si>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</si>
  <si>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</si>
  <si>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</si>
  <si>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</si>
  <si>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</si>
  <si>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</si>
  <si>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</si>
  <si>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</si>
  <si>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</si>
  <si>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</si>
  <si>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</si>
  <si>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</si>
  <si>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</si>
  <si>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</si>
  <si>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</si>
  <si>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</si>
  <si>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</si>
  <si>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</si>
  <si>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</si>
  <si>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</si>
  <si>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</si>
  <si>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</si>
  <si>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</si>
  <si>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</si>
  <si>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</si>
  <si>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</si>
  <si>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</si>
  <si>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</si>
  <si>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</si>
  <si>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</si>
  <si>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</si>
  <si>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</si>
  <si>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</si>
  <si>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</si>
  <si>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</si>
  <si>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</si>
  <si>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</si>
  <si>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</si>
  <si>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</si>
  <si>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</si>
  <si>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</si>
  <si>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</si>
  <si>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</si>
  <si>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</si>
  <si>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</si>
  <si>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</si>
  <si>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</si>
  <si>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</si>
  <si>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</si>
  <si>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</si>
  <si>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</si>
  <si>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</si>
  <si>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</si>
  <si>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</si>
  <si>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</si>
  <si>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</si>
  <si>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</si>
  <si>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</si>
  <si>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</si>
  <si>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</si>
  <si>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</si>
  <si>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</si>
  <si>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</si>
  <si>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</si>
  <si>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</si>
  <si>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</si>
  <si>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</si>
  <si>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</si>
  <si>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</si>
  <si>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</si>
  <si>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</si>
  <si>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</si>
  <si>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</si>
  <si>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</si>
  <si>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</si>
  <si>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</si>
  <si>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</si>
  <si>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</si>
  <si>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</si>
  <si>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</si>
  <si>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</si>
  <si>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</si>
  <si>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</si>
  <si>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</si>
  <si>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</si>
  <si>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</si>
  <si>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</si>
  <si>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</si>
  <si>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</si>
  <si>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</si>
  <si>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</si>
  <si>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</si>
  <si>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</si>
  <si>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</si>
  <si>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</si>
  <si>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</si>
  <si>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</si>
  <si>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</si>
  <si>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</si>
  <si>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</si>
  <si>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</si>
  <si>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</si>
  <si>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</si>
  <si>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</si>
  <si>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</si>
  <si>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</si>
  <si>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</si>
  <si>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</si>
  <si>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</si>
  <si>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</si>
  <si>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</si>
  <si>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</si>
  <si>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</si>
  <si>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</si>
  <si>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</si>
  <si>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</si>
  <si>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</si>
  <si>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</si>
  <si>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</si>
  <si>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</si>
  <si>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</si>
  <si>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</si>
  <si>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</si>
  <si>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</si>
  <si>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</si>
  <si>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</si>
  <si>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</si>
  <si>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</si>
  <si>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</si>
  <si>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</si>
  <si>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</si>
  <si>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</si>
  <si>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</si>
  <si>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</si>
  <si>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</si>
  <si>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</si>
  <si>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</si>
  <si>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</si>
  <si>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</si>
  <si>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</si>
  <si>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</si>
  <si>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</si>
  <si>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</si>
  <si>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</si>
  <si>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</si>
  <si>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</si>
  <si>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</si>
  <si>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</si>
  <si>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</si>
  <si>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</si>
  <si>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</si>
  <si>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</si>
  <si>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</si>
  <si>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</si>
  <si>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</si>
  <si>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</si>
  <si>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</si>
  <si>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</si>
  <si>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</si>
  <si>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</si>
  <si>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</si>
  <si>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</si>
  <si>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</si>
  <si>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</si>
  <si>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</si>
  <si>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</si>
  <si>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</si>
  <si>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</si>
  <si>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</si>
  <si>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</si>
  <si>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</si>
  <si>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</si>
  <si>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</si>
  <si>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</si>
  <si>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</si>
  <si>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</si>
  <si>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</si>
  <si>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</si>
  <si>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</si>
  <si>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</si>
  <si>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</si>
  <si>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</si>
  <si>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</si>
  <si>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</si>
  <si>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</si>
  <si>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</si>
  <si>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</si>
  <si>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</si>
  <si>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</si>
  <si>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</si>
  <si>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</si>
  <si>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</si>
  <si>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</si>
  <si>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</si>
  <si>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</si>
  <si>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</si>
  <si>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</si>
  <si>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</si>
  <si>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</si>
  <si>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</si>
  <si>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</si>
  <si>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</si>
  <si>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</si>
  <si>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</si>
  <si>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</si>
  <si>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</si>
  <si>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</si>
  <si>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</si>
  <si>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</si>
  <si>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</si>
  <si>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</si>
  <si>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</si>
  <si>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</si>
  <si>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</si>
  <si>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</si>
  <si>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</si>
  <si>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</si>
  <si>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</si>
  <si>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</si>
  <si>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</si>
  <si>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</si>
  <si>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</si>
  <si>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</si>
  <si>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</si>
  <si>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</si>
  <si>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</si>
  <si>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</si>
  <si>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</si>
  <si>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</si>
  <si>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</si>
  <si>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</si>
  <si>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</si>
  <si>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</si>
  <si>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</si>
  <si>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</si>
  <si>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</si>
  <si>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</si>
  <si>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</si>
  <si>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</si>
  <si>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</si>
  <si>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</si>
  <si>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</si>
  <si>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</si>
  <si>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</si>
  <si>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</si>
  <si>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</si>
  <si>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</si>
  <si>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</si>
  <si>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</si>
  <si>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</si>
  <si>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</si>
  <si>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</si>
  <si>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</si>
  <si>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</si>
  <si>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</si>
  <si>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</si>
  <si>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</si>
  <si>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</si>
  <si>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</si>
  <si>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</si>
  <si>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</si>
  <si>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</si>
  <si>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</si>
  <si>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</si>
  <si>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</si>
  <si>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</si>
  <si>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</si>
  <si>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</si>
  <si>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</si>
  <si>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</si>
  <si>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</si>
  <si>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</si>
  <si>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</si>
  <si>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</si>
  <si>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</si>
  <si>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</si>
  <si>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</si>
  <si>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</si>
  <si>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</si>
  <si>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</si>
  <si>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</si>
  <si>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</si>
  <si>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</si>
  <si>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</si>
  <si>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</si>
  <si>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</si>
  <si>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</si>
  <si>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</si>
  <si>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</si>
  <si>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</si>
  <si>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</si>
  <si>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</si>
  <si>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</si>
  <si>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</si>
  <si>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</si>
  <si>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</si>
  <si>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</si>
  <si>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</si>
  <si>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</si>
  <si>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</si>
  <si>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</si>
  <si>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</si>
  <si>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</si>
  <si>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</si>
  <si>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</si>
  <si>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</si>
  <si>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</si>
  <si>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</si>
  <si>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</si>
  <si>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</si>
  <si>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</si>
  <si>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</si>
  <si>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</si>
  <si>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</si>
  <si>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</si>
  <si>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</si>
  <si>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</si>
  <si>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</si>
  <si>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</si>
  <si>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</si>
  <si>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</si>
  <si>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</si>
  <si>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</si>
  <si>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</si>
  <si>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</si>
  <si>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</si>
  <si>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</si>
  <si>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</si>
  <si>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</si>
  <si>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</si>
  <si>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</si>
  <si>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</si>
  <si>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</si>
  <si>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</si>
  <si>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</si>
  <si>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</si>
  <si>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</si>
  <si>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</si>
  <si>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</si>
  <si>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</si>
  <si>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</si>
  <si>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</si>
  <si>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</si>
  <si>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</si>
  <si>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</si>
  <si>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</si>
  <si>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</si>
  <si>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</si>
  <si>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</si>
  <si>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</si>
  <si>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</si>
  <si>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</si>
  <si>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</si>
  <si>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</si>
  <si>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</si>
  <si>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</si>
  <si>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</si>
  <si>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</si>
  <si>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</si>
  <si>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</si>
  <si>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</si>
  <si>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</si>
  <si>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</si>
  <si>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</si>
  <si>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</si>
  <si>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</si>
  <si>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</si>
  <si>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</si>
  <si>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</si>
  <si>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</si>
  <si>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</si>
  <si>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</si>
  <si>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</si>
  <si>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</si>
  <si>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</si>
  <si>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</si>
  <si>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</si>
  <si>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</si>
  <si>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</si>
  <si>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</si>
  <si>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</si>
  <si>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</si>
  <si>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</si>
  <si>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</si>
  <si>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</si>
  <si>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</si>
  <si>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</si>
  <si>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</si>
  <si>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</si>
  <si>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</si>
  <si>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</si>
  <si>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</si>
  <si>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</si>
  <si>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</si>
  <si>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</si>
  <si>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</si>
  <si>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</si>
  <si>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</si>
  <si>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</si>
  <si>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</si>
  <si>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</si>
  <si>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</si>
  <si>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</si>
  <si>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</si>
  <si>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</si>
  <si>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</si>
  <si>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</si>
  <si>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</si>
  <si>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</si>
  <si>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</si>
  <si>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</si>
  <si>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</si>
  <si>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</si>
  <si>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</si>
  <si>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</si>
  <si>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</si>
  <si>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</si>
  <si>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</si>
  <si>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</si>
  <si>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</si>
  <si>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</si>
  <si>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</si>
  <si>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</si>
  <si>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</si>
  <si>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</si>
  <si>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</si>
  <si>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</si>
  <si>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</si>
  <si>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</si>
  <si>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</si>
  <si>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</si>
  <si>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</si>
  <si>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</si>
  <si>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</si>
  <si>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</si>
  <si>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</si>
  <si>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</si>
  <si>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</si>
  <si>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</si>
  <si>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</si>
  <si>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</si>
  <si>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</si>
  <si>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</si>
  <si>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</si>
  <si>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</si>
  <si>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</si>
  <si>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</si>
  <si>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</si>
  <si>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</si>
  <si>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</si>
  <si>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</si>
  <si>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</si>
  <si>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</si>
  <si>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</si>
  <si>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</si>
  <si>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</si>
  <si>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</si>
  <si>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</si>
  <si>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</si>
  <si>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</si>
  <si>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</si>
  <si>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</si>
  <si>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</si>
  <si>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</si>
  <si>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</si>
  <si>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</si>
  <si>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</si>
  <si>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</si>
  <si>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</si>
  <si>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</si>
  <si>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</si>
  <si>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</si>
  <si>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</si>
  <si>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</si>
  <si>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</si>
  <si>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</si>
  <si>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</si>
  <si>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</si>
  <si>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</si>
  <si>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</si>
  <si>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</si>
  <si>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</si>
  <si>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</si>
  <si>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</si>
  <si>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</si>
  <si>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</si>
  <si>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</si>
  <si>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</si>
  <si>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</si>
  <si>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</si>
  <si>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</si>
  <si>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</si>
  <si>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</si>
  <si>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</si>
  <si>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</si>
  <si>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</si>
  <si>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</si>
  <si>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</si>
  <si>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</si>
  <si>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</si>
  <si>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</si>
  <si>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</si>
  <si>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</si>
  <si>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</si>
  <si>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</si>
  <si>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</si>
  <si>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</si>
  <si>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</si>
  <si>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</si>
  <si>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</si>
  <si>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</si>
  <si>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</si>
  <si>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</si>
  <si>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</si>
  <si>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</si>
  <si>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</si>
  <si>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</si>
  <si>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</si>
  <si>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</si>
  <si>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</si>
  <si>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</si>
  <si>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</si>
  <si>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</si>
  <si>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</si>
  <si>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</si>
  <si>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</si>
  <si>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</si>
  <si>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</si>
  <si>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</si>
  <si>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</si>
  <si>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</si>
  <si>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</si>
  <si>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</si>
  <si>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</si>
  <si>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</si>
  <si>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</si>
  <si>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</si>
  <si>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</si>
  <si>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</si>
  <si>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</si>
  <si>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</si>
  <si>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</si>
  <si>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</si>
  <si>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</si>
  <si>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</si>
  <si>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</si>
  <si>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</si>
  <si>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</si>
  <si>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</si>
  <si>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</si>
  <si>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</si>
  <si>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</si>
  <si>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</si>
  <si>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</si>
  <si>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</si>
  <si>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</si>
  <si>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</si>
  <si>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</si>
  <si>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</si>
  <si>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</si>
  <si>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</si>
  <si>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</si>
  <si>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</si>
  <si>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</si>
  <si>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</si>
  <si>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</si>
  <si>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</si>
  <si>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</si>
  <si>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</si>
  <si>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</si>
  <si>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</si>
  <si>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</si>
  <si>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</si>
  <si>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</si>
  <si>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</si>
  <si>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</si>
  <si>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</si>
  <si>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</si>
  <si>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</si>
  <si>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</si>
  <si>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</si>
  <si>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</si>
  <si>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</si>
  <si>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</si>
  <si>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</si>
  <si>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</si>
  <si>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</si>
  <si>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</si>
  <si>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</si>
  <si>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</si>
  <si>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</si>
  <si>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</si>
  <si>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</si>
  <si>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</si>
  <si>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</si>
  <si>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</si>
  <si>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</si>
  <si>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</si>
  <si>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</si>
  <si>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</si>
  <si>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</si>
  <si>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</si>
  <si>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</si>
  <si>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</si>
  <si>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</si>
  <si>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</si>
  <si>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</si>
  <si>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</si>
  <si>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</si>
  <si>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</si>
  <si>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</si>
  <si>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</si>
  <si>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</si>
  <si>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</si>
  <si>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</si>
  <si>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</si>
  <si>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</si>
  <si>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</si>
  <si>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</si>
  <si>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</si>
  <si>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</si>
  <si>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</si>
  <si>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</si>
  <si>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</si>
  <si>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</si>
  <si>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</si>
  <si>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</si>
  <si>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</si>
  <si>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</si>
  <si>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</si>
  <si>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</si>
  <si>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</si>
  <si>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</si>
  <si>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</si>
  <si>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</si>
  <si>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</si>
  <si>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</si>
  <si>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</si>
  <si>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</si>
  <si>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</si>
  <si>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</si>
  <si>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</si>
  <si>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</si>
  <si>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</si>
  <si>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</si>
  <si>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</si>
  <si>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</si>
  <si>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</si>
  <si>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</si>
  <si>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</si>
  <si>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</si>
  <si>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</si>
  <si>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</si>
  <si>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</si>
  <si>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</si>
  <si>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</si>
  <si>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</si>
  <si>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</si>
  <si>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</si>
  <si>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</si>
  <si>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</si>
  <si>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</si>
  <si>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</si>
  <si>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</si>
  <si>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</si>
  <si>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</si>
  <si>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</si>
  <si>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</si>
  <si>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</si>
  <si>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</si>
  <si>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</si>
  <si>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</si>
  <si>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</si>
  <si>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</si>
  <si>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</si>
  <si>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</si>
  <si>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</si>
  <si>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</si>
  <si>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</si>
  <si>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</si>
  <si>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</si>
  <si>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</si>
  <si>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</si>
  <si>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</si>
  <si>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</si>
  <si>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</si>
  <si>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</si>
  <si>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</si>
  <si>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</si>
  <si>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</si>
  <si>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</si>
  <si>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</si>
  <si>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</si>
  <si>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</si>
  <si>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</si>
  <si>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</si>
  <si>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</si>
  <si>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</si>
  <si>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</si>
  <si>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</si>
  <si>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</si>
  <si>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</si>
  <si>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</si>
  <si>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</si>
  <si>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</si>
  <si>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</si>
  <si>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</si>
  <si>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</si>
  <si>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</si>
  <si>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</si>
  <si>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</si>
  <si>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</si>
  <si>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</si>
  <si>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</si>
  <si>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</si>
  <si>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</si>
  <si>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</si>
  <si>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</si>
  <si>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</si>
  <si>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</si>
  <si>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</si>
  <si>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</si>
  <si>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</si>
  <si>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</si>
  <si>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</si>
  <si>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</si>
  <si>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</si>
  <si>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</si>
  <si>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</si>
  <si>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</si>
  <si>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</si>
  <si>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</si>
  <si>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</si>
  <si>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</si>
  <si>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</si>
  <si>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</si>
  <si>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</si>
  <si>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</si>
  <si>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</si>
  <si>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</si>
  <si>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</si>
  <si>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</si>
  <si>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</si>
  <si>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</si>
  <si>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</si>
  <si>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</si>
  <si>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</si>
  <si>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</si>
  <si>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</si>
  <si>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</si>
  <si>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</si>
  <si>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</si>
  <si>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</si>
  <si>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</si>
  <si>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</si>
  <si>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</si>
  <si>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</si>
  <si>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</si>
  <si>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</si>
  <si>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</si>
  <si>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</si>
  <si>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</si>
  <si>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</si>
  <si>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</si>
  <si>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</si>
  <si>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</si>
  <si>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</si>
  <si>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</si>
  <si>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</si>
  <si>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</si>
  <si>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</si>
  <si>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</si>
  <si>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</si>
  <si>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</si>
  <si>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</si>
  <si>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</si>
  <si>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</si>
  <si>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</si>
  <si>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</si>
  <si>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</si>
  <si>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</si>
  <si>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</si>
  <si>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</si>
  <si>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</si>
  <si>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</si>
  <si>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</si>
  <si>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</si>
  <si>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</si>
  <si>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</si>
  <si>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</si>
  <si>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</si>
  <si>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</si>
  <si>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</si>
  <si>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</si>
  <si>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</si>
  <si>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</si>
  <si>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</si>
  <si>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</si>
  <si>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</si>
  <si>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</si>
  <si>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</si>
  <si>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</si>
  <si>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</si>
  <si>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</si>
  <si>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</si>
  <si>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</si>
  <si>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</si>
  <si>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</si>
  <si>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</si>
  <si>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</si>
  <si>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</si>
  <si>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</si>
  <si>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</si>
  <si>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</si>
  <si>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</si>
  <si>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</si>
  <si>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</si>
  <si>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</si>
  <si>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</si>
  <si>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</si>
  <si>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</si>
  <si>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</si>
  <si>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</si>
  <si>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</si>
  <si>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</si>
  <si>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</si>
  <si>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</si>
  <si>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</si>
  <si>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</si>
  <si>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</si>
  <si>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</si>
  <si>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</si>
  <si>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</si>
  <si>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</si>
  <si>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</si>
  <si>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</si>
  <si>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</si>
  <si>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</si>
  <si>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</si>
  <si>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</si>
  <si>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</si>
  <si>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</si>
  <si>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</si>
  <si>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</si>
  <si>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</si>
  <si>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</si>
  <si>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</si>
  <si>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</si>
  <si>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</si>
  <si>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</si>
  <si>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</si>
  <si>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</si>
  <si>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</si>
  <si>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</si>
  <si>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</si>
  <si>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</si>
  <si>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</si>
  <si>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</si>
  <si>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</si>
  <si>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</si>
  <si>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</si>
  <si>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</si>
  <si>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</si>
  <si>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</si>
  <si>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</si>
  <si>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</si>
  <si>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</si>
  <si>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</si>
  <si>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</si>
  <si>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</si>
  <si>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</si>
  <si>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</si>
  <si>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</si>
  <si>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</si>
  <si>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</si>
  <si>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</si>
  <si>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</si>
  <si>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</si>
  <si>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</si>
  <si>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</si>
  <si>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</si>
  <si>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</si>
  <si>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</si>
  <si>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</si>
  <si>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</si>
  <si>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</si>
  <si>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</si>
  <si>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</si>
  <si>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</si>
  <si>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</si>
  <si>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</si>
  <si>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</si>
  <si>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</si>
  <si>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</si>
  <si>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</si>
  <si>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</si>
  <si>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</si>
  <si>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</si>
  <si>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</si>
  <si>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</si>
  <si>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</si>
  <si>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</si>
  <si>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</si>
  <si>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</si>
  <si>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</si>
  <si>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</si>
  <si>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</si>
  <si>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</si>
  <si>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</si>
  <si>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</si>
  <si>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</si>
  <si>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</si>
  <si>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</si>
  <si>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</si>
  <si>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</si>
  <si>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</si>
  <si>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</si>
  <si>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</si>
  <si>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</si>
  <si>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</si>
  <si>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</si>
  <si>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</si>
  <si>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</si>
  <si>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</si>
  <si>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</si>
  <si>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</si>
  <si>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</si>
  <si>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</si>
  <si>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</si>
  <si>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</si>
  <si>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</si>
  <si>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</si>
  <si>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</si>
  <si>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</si>
  <si>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</si>
  <si>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</si>
  <si>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</si>
  <si>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</si>
  <si>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</si>
  <si>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</si>
  <si>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</si>
  <si>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</si>
  <si>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</si>
  <si>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</si>
  <si>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</si>
  <si>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</si>
  <si>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</si>
  <si>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</si>
  <si>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</si>
  <si>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</si>
  <si>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</si>
  <si>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</si>
  <si>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</si>
  <si>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</si>
  <si>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</si>
  <si>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</si>
  <si>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</si>
  <si>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</si>
  <si>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</si>
  <si>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</si>
  <si>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</si>
  <si>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</si>
  <si>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</si>
  <si>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</si>
  <si>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</si>
  <si>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</si>
  <si>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</si>
  <si>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</si>
  <si>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</si>
  <si>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</si>
  <si>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</si>
  <si>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</si>
  <si>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</si>
  <si>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</si>
  <si>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</si>
  <si>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</si>
  <si>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</si>
  <si>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</si>
  <si>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</si>
  <si>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</si>
  <si>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</si>
  <si>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</si>
  <si>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</si>
  <si>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</si>
  <si>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</si>
  <si>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</si>
  <si>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</si>
  <si>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</si>
  <si>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</si>
  <si>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</si>
  <si>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</si>
  <si>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</si>
  <si>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</si>
  <si>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</si>
  <si>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</si>
  <si>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</si>
  <si>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</si>
  <si>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</si>
  <si>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</si>
  <si>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</si>
  <si>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</si>
  <si>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</si>
  <si>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</si>
  <si>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</si>
  <si>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</si>
  <si>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</si>
  <si>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</si>
  <si>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</si>
  <si>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</si>
  <si>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</si>
  <si>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</si>
  <si>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</si>
  <si>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</si>
  <si>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</si>
  <si>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</si>
  <si>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</si>
  <si>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</si>
  <si>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</si>
  <si>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</si>
  <si>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</si>
  <si>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</si>
  <si>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</si>
  <si>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</si>
  <si>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</si>
  <si>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</si>
  <si>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</si>
  <si>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</si>
  <si>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</si>
  <si>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</si>
  <si>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</si>
  <si>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</si>
  <si>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</si>
  <si>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</si>
  <si>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</si>
  <si>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</si>
  <si>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</si>
  <si>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</si>
  <si>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</si>
  <si>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</si>
  <si>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</si>
  <si>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</si>
  <si>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</si>
  <si>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</si>
  <si>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</si>
  <si>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</si>
  <si>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</si>
  <si>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</si>
  <si>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</si>
  <si>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</si>
  <si>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</si>
  <si>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</si>
  <si>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</si>
  <si>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</si>
  <si>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</si>
  <si>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</si>
  <si>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</si>
  <si>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</si>
  <si>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</si>
  <si>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</si>
  <si>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</si>
  <si>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</si>
  <si>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</si>
  <si>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</si>
  <si>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</si>
  <si>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</si>
  <si>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</si>
  <si>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</si>
  <si>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</si>
  <si>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</si>
  <si>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</si>
  <si>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</si>
  <si>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</si>
  <si>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</si>
  <si>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</si>
  <si>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</si>
  <si>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</si>
  <si>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</si>
  <si>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</si>
  <si>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</si>
  <si>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</si>
  <si>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</si>
  <si>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</si>
  <si>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</si>
  <si>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</si>
  <si>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</si>
  <si>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</si>
  <si>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</si>
  <si>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</si>
  <si>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</si>
  <si>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</si>
  <si>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</si>
  <si>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</si>
  <si>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</si>
  <si>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</si>
  <si>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</si>
  <si>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</si>
  <si>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</si>
  <si>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</si>
  <si>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</si>
  <si>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</si>
  <si>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</si>
  <si>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</si>
  <si>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</si>
  <si>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</si>
  <si>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</si>
  <si>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</si>
  <si>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</si>
  <si>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</si>
  <si>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</si>
  <si>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</si>
  <si>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</si>
  <si>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</si>
  <si>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</si>
  <si>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</si>
  <si>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</si>
  <si>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</si>
  <si>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</si>
  <si>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</si>
  <si>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</si>
  <si>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</si>
  <si>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</si>
  <si>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</si>
  <si>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</si>
  <si>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</si>
  <si>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</si>
  <si>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</si>
  <si>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</si>
  <si>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</si>
  <si>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</si>
  <si>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</si>
  <si>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</si>
  <si>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</si>
  <si>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</si>
  <si>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</si>
  <si>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</si>
  <si>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</si>
  <si>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</si>
  <si>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</si>
  <si>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</si>
  <si>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</si>
  <si>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</si>
  <si>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</si>
  <si>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</si>
  <si>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</si>
  <si>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</si>
  <si>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</si>
  <si>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</si>
  <si>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</si>
  <si>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</si>
  <si>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</si>
  <si>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</si>
  <si>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</si>
  <si>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</si>
  <si>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</si>
  <si>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</si>
  <si>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</si>
  <si>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</si>
  <si>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</si>
  <si>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</si>
  <si>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</si>
  <si>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</si>
  <si>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</si>
  <si>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</si>
  <si>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</si>
  <si>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</si>
  <si>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</si>
  <si>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</si>
  <si>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</si>
  <si>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</si>
  <si>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</si>
  <si>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</si>
  <si>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</si>
  <si>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</si>
  <si>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</si>
  <si>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</si>
  <si>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</si>
  <si>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</si>
  <si>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</si>
  <si>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</si>
  <si>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</si>
  <si>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</si>
  <si>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</si>
  <si>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</si>
  <si>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</si>
  <si>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</si>
  <si>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</si>
  <si>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</si>
  <si>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</si>
  <si>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</si>
  <si>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</si>
  <si>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</si>
  <si>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</si>
  <si>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</si>
  <si>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</si>
  <si>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</si>
  <si>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</si>
  <si>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</si>
  <si>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</si>
  <si>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</si>
  <si>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</si>
  <si>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</si>
  <si>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</si>
  <si>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</si>
  <si>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</si>
  <si>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</si>
  <si>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</si>
  <si>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</si>
  <si>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</si>
  <si>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</si>
  <si>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</si>
  <si>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</si>
  <si>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</si>
  <si>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</si>
  <si>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</si>
  <si>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</si>
  <si>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</si>
  <si>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</si>
  <si>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</si>
  <si>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</si>
  <si>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</si>
  <si>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</si>
  <si>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</si>
  <si>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</si>
  <si>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</si>
  <si>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</si>
  <si>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</si>
  <si>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</si>
  <si>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</si>
  <si>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</si>
  <si>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</si>
  <si>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</si>
  <si>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</si>
  <si>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</si>
  <si>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</si>
  <si>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</si>
  <si>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</si>
  <si>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</si>
  <si>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</si>
  <si>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</si>
  <si>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</si>
  <si>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</si>
  <si>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</si>
  <si>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</si>
  <si>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</si>
  <si>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</si>
  <si>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</si>
  <si>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</si>
  <si>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</si>
  <si>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</si>
  <si>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</si>
  <si>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</si>
  <si>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</si>
  <si>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</si>
  <si>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</si>
  <si>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</si>
  <si>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</si>
  <si>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</si>
  <si>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</si>
  <si>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</si>
  <si>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</si>
  <si>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</si>
  <si>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</si>
  <si>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</si>
  <si>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</si>
  <si>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</si>
  <si>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</si>
  <si>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</si>
  <si>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</si>
  <si>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</si>
  <si>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</si>
  <si>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</si>
  <si>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</si>
  <si>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</si>
  <si>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</si>
  <si>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</si>
  <si>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</si>
  <si>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</si>
  <si>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</si>
  <si>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</si>
  <si>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</si>
  <si>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</si>
  <si>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</si>
  <si>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</si>
  <si>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</si>
  <si>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</si>
  <si>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</si>
  <si>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</si>
  <si>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</si>
  <si>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</si>
  <si>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</si>
  <si>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</si>
  <si>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</si>
  <si>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</si>
  <si>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</si>
  <si>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</si>
  <si>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</si>
  <si>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</si>
  <si>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</si>
  <si>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</si>
  <si>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</si>
  <si>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</si>
  <si>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</si>
  <si>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</si>
  <si>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</si>
  <si>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</si>
  <si>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</si>
  <si>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</si>
  <si>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</si>
  <si>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</si>
  <si>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</si>
  <si>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</si>
  <si>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</si>
  <si>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</si>
  <si>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</si>
  <si>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</si>
  <si>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</si>
  <si>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</si>
  <si>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</si>
  <si>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</si>
  <si>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</si>
  <si>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</si>
  <si>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</si>
  <si>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</si>
  <si>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</si>
  <si>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</si>
  <si>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</si>
  <si>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</si>
  <si>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</si>
  <si>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</si>
  <si>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</si>
  <si>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</si>
  <si>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</si>
  <si>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</si>
  <si>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</si>
  <si>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</si>
  <si>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</si>
  <si>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</si>
  <si>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</si>
  <si>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</si>
  <si>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</si>
  <si>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</si>
  <si>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</si>
  <si>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</si>
  <si>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</si>
  <si>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</si>
  <si>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</si>
  <si>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</si>
  <si>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</si>
  <si>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</si>
  <si>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</si>
  <si>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</si>
  <si>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</si>
  <si>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</si>
  <si>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</si>
  <si>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</si>
  <si>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</si>
  <si>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</si>
  <si>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</si>
  <si>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</si>
  <si>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</si>
  <si>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</si>
  <si>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</si>
  <si>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</si>
  <si>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</si>
  <si>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</si>
  <si>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</si>
  <si>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</si>
  <si>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</si>
  <si>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</si>
  <si>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</si>
  <si>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</si>
  <si>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</si>
  <si>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</si>
  <si>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</si>
  <si>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</si>
  <si>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</si>
  <si>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</si>
  <si>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</si>
  <si>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</si>
  <si>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</si>
  <si>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</si>
  <si>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</si>
  <si>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</si>
  <si>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</si>
  <si>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</si>
  <si>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</si>
  <si>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</si>
  <si>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</si>
  <si>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</si>
  <si>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</si>
  <si>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</si>
  <si>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</si>
  <si>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</si>
  <si>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</si>
  <si>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</si>
  <si>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</si>
  <si>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</si>
  <si>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</si>
  <si>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</si>
  <si>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</si>
  <si>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</si>
  <si>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</si>
  <si>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</si>
  <si>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</si>
  <si>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</si>
  <si>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</si>
  <si>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</si>
  <si>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</si>
  <si>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</si>
  <si>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</si>
  <si>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</si>
  <si>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</si>
  <si>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</si>
  <si>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</si>
  <si>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</si>
  <si>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</si>
  <si>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</si>
  <si>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</si>
  <si>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</si>
  <si>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</si>
  <si>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</si>
  <si>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</si>
  <si>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</si>
  <si>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</si>
  <si>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</si>
  <si>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</si>
  <si>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</si>
  <si>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</si>
  <si>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</si>
  <si>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</si>
  <si>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</si>
  <si>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</si>
  <si>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</si>
  <si>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</si>
  <si>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</si>
  <si>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</si>
  <si>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</si>
  <si>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</si>
  <si>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</si>
  <si>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</si>
  <si>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</si>
  <si>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</si>
  <si>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</si>
  <si>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</si>
  <si>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</si>
  <si>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</si>
  <si>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</si>
  <si>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</si>
  <si>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</si>
  <si>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</si>
  <si>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</si>
  <si>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</si>
  <si>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</si>
  <si>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</si>
  <si>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</si>
  <si>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</si>
  <si>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</si>
  <si>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</si>
  <si>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</si>
  <si>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</si>
  <si>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</si>
  <si>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</si>
  <si>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</si>
  <si>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</si>
  <si>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</si>
  <si>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</si>
  <si>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</si>
  <si>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</si>
  <si>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</si>
  <si>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</si>
  <si>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</si>
  <si>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</si>
  <si>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</si>
  <si>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</si>
  <si>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</si>
  <si>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</si>
  <si>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</si>
  <si>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</si>
  <si>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</si>
  <si>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</si>
  <si>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</si>
  <si>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</si>
  <si>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</si>
  <si>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</si>
  <si>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</si>
  <si>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</si>
  <si>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</si>
  <si>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</si>
  <si>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</si>
  <si>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</si>
  <si>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</si>
  <si>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</si>
  <si>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</si>
  <si>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</si>
  <si>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</si>
  <si>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</si>
  <si>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</si>
  <si>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</si>
  <si>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</si>
  <si>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</si>
  <si>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</si>
  <si>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</si>
  <si>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</si>
  <si>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</si>
  <si>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</si>
  <si>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</si>
  <si>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</si>
  <si>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</si>
  <si>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</si>
  <si>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</si>
  <si>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</si>
  <si>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</si>
  <si>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</si>
  <si>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</si>
  <si>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</si>
  <si>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</si>
  <si>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</si>
  <si>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</si>
  <si>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</si>
  <si>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</si>
  <si>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</si>
  <si>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</si>
  <si>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</si>
  <si>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</si>
  <si>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</si>
  <si>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</si>
  <si>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</si>
  <si>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</si>
  <si>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</si>
  <si>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</si>
  <si>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</si>
  <si>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</si>
  <si>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</si>
  <si>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</si>
  <si>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</si>
  <si>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</si>
  <si>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</si>
  <si>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</si>
  <si>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</si>
  <si>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</si>
  <si>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</si>
  <si>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</si>
  <si>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</si>
  <si>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</si>
  <si>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</si>
  <si>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</si>
  <si>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</si>
  <si>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</si>
  <si>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</si>
  <si>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</si>
  <si>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</si>
  <si>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</si>
  <si>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</si>
  <si>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</si>
  <si>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</si>
  <si>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</si>
  <si>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</si>
  <si>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</si>
  <si>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</si>
  <si>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</si>
  <si>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</si>
  <si>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</si>
  <si>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</si>
  <si>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</si>
  <si>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</si>
  <si>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</si>
  <si>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</si>
  <si>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</si>
  <si>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</si>
  <si>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</si>
  <si>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</si>
  <si>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</si>
  <si>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</si>
  <si>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</si>
  <si>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</si>
  <si>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</si>
  <si>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</si>
  <si>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</si>
  <si>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</si>
  <si>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</si>
  <si>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</si>
  <si>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</si>
  <si>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</si>
  <si>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</si>
  <si>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</si>
  <si>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</si>
  <si>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</si>
  <si>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</si>
  <si>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</si>
  <si>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</si>
  <si>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</si>
  <si>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</si>
  <si>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</si>
  <si>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</si>
  <si>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</si>
  <si>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</si>
  <si>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</si>
  <si>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</si>
  <si>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</si>
  <si>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</si>
  <si>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</si>
  <si>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</si>
  <si>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</si>
  <si>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</si>
  <si>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</si>
  <si>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</si>
  <si>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</si>
  <si>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</si>
  <si>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</si>
  <si>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</si>
  <si>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</si>
  <si>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</si>
  <si>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</si>
  <si>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</si>
  <si>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</si>
  <si>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</si>
  <si>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</si>
  <si>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</si>
  <si>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</si>
  <si>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</si>
  <si>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</si>
  <si>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</si>
  <si>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</si>
  <si>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</si>
  <si>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</si>
  <si>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</si>
  <si>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</si>
  <si>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</si>
  <si>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</si>
  <si>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</si>
  <si>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</si>
  <si>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</si>
  <si>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</si>
  <si>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</si>
  <si>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</si>
  <si>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</si>
  <si>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</si>
  <si>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</si>
  <si>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</si>
  <si>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</si>
  <si>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</si>
  <si>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</si>
  <si>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</si>
  <si>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</si>
  <si>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</si>
  <si>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</si>
  <si>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</si>
  <si>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</si>
  <si>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</si>
  <si>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</si>
  <si>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</si>
  <si>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</si>
  <si>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</si>
  <si>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</si>
  <si>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</si>
  <si>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</si>
  <si>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</si>
  <si>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</si>
  <si>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</si>
  <si>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</si>
  <si>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</si>
  <si>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</si>
  <si>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</si>
  <si>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</si>
  <si>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</si>
  <si>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</si>
  <si>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</si>
  <si>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</si>
  <si>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</si>
  <si>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</si>
  <si>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</si>
  <si>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</si>
  <si>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</si>
  <si>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</si>
  <si>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</si>
  <si>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</si>
  <si>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</si>
  <si>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</si>
  <si>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</si>
  <si>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</si>
  <si>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</si>
  <si>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</si>
  <si>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</si>
  <si>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</si>
  <si>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</si>
  <si>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</si>
  <si>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</si>
  <si>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</si>
  <si>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</si>
  <si>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</si>
  <si>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</si>
  <si>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</si>
  <si>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</si>
  <si>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</si>
  <si>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</si>
  <si>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</si>
  <si>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</si>
  <si>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</si>
  <si>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</si>
  <si>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</si>
  <si>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</si>
  <si>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</si>
  <si>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</si>
  <si>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</si>
  <si>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</si>
  <si>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</si>
  <si>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</si>
  <si>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</si>
  <si>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</si>
  <si>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</si>
  <si>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</si>
  <si>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</si>
  <si>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</si>
  <si>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</si>
  <si>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</si>
  <si>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</si>
  <si>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</si>
  <si>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</si>
  <si>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</si>
  <si>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</si>
  <si>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</si>
  <si>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</si>
  <si>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</si>
  <si>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</si>
  <si>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</si>
  <si>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</si>
  <si>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</si>
  <si>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</si>
  <si>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</si>
  <si>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</si>
  <si>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</si>
  <si>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</si>
  <si>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</si>
  <si>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</si>
  <si>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</si>
  <si>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</si>
  <si>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</si>
  <si>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</si>
  <si>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</si>
  <si>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</si>
  <si>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</si>
  <si>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</si>
  <si>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</si>
  <si>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</si>
  <si>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</si>
  <si>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</si>
  <si>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</si>
  <si>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</si>
  <si>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</si>
  <si>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</si>
  <si>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</si>
  <si>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</si>
  <si>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</si>
  <si>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</si>
  <si>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</si>
  <si>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</si>
  <si>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</si>
  <si>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</si>
  <si>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</si>
  <si>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</si>
  <si>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</si>
  <si>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</si>
  <si>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</si>
  <si>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</si>
  <si>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</si>
  <si>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</si>
  <si>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</si>
  <si>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</si>
  <si>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</si>
  <si>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</si>
  <si>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</si>
  <si>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</si>
  <si>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</si>
  <si>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</si>
  <si>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</si>
  <si>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</si>
  <si>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</si>
  <si>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</si>
  <si>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</si>
  <si>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</si>
  <si>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</si>
  <si>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</si>
  <si>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</si>
  <si>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</si>
  <si>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</si>
  <si>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</si>
  <si>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</si>
  <si>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</si>
  <si>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</si>
  <si>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</si>
  <si>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</si>
  <si>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</si>
  <si>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</si>
  <si>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</si>
  <si>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</si>
  <si>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</si>
  <si>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</si>
  <si>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</si>
  <si>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</si>
  <si>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</si>
  <si>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</si>
  <si>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</si>
  <si>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</si>
  <si>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</si>
  <si>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</si>
  <si>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</si>
  <si>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</si>
  <si>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</si>
  <si>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</si>
  <si>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</si>
  <si>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</si>
  <si>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</si>
  <si>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</si>
  <si>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</si>
  <si>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</si>
  <si>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</si>
  <si>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</si>
  <si>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</si>
  <si>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</si>
  <si>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</si>
  <si>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</si>
  <si>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</si>
  <si>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</si>
  <si>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</si>
  <si>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</si>
  <si>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</si>
  <si>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</si>
  <si>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</si>
  <si>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</si>
  <si>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</si>
  <si>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</si>
  <si>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</si>
  <si>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</si>
  <si>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</si>
  <si>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</si>
  <si>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</si>
  <si>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</si>
  <si>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</si>
  <si>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</si>
  <si>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</si>
  <si>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</si>
  <si>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</si>
  <si>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</si>
  <si>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</si>
  <si>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</si>
  <si>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</si>
  <si>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</si>
  <si>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</si>
  <si>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</si>
  <si>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</si>
  <si>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</si>
  <si>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</si>
  <si>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</si>
  <si>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</si>
  <si>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</si>
  <si>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</si>
  <si>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</si>
  <si>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</si>
  <si>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</si>
  <si>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</si>
  <si>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</si>
  <si>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</si>
  <si>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</si>
  <si>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</si>
  <si>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</si>
  <si>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</si>
  <si>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</si>
  <si>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</si>
  <si>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</si>
  <si>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</si>
  <si>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</si>
  <si>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</si>
  <si>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</si>
  <si>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</si>
  <si>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</si>
  <si>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</si>
  <si>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</si>
  <si>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</si>
  <si>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</si>
  <si>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</si>
  <si>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</si>
  <si>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</si>
  <si>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</si>
  <si>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</si>
  <si>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</si>
  <si>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</si>
  <si>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</si>
  <si>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</si>
  <si>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</si>
  <si>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</si>
  <si>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</si>
  <si>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</si>
  <si>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</si>
  <si>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</si>
  <si>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</si>
  <si>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</si>
  <si>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</si>
  <si>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</si>
  <si>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</si>
  <si>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</si>
  <si>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</si>
  <si>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</si>
  <si>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</si>
  <si>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</si>
  <si>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</si>
  <si>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</si>
  <si>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</si>
  <si>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</si>
  <si>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</si>
  <si>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</si>
  <si>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</si>
  <si>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</si>
  <si>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</si>
  <si>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</si>
  <si>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</si>
  <si>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</si>
  <si>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</si>
  <si>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</si>
  <si>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</si>
  <si>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</si>
  <si>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</si>
  <si>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</si>
  <si>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</si>
  <si>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</si>
  <si>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</si>
  <si>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</si>
  <si>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</si>
  <si>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</si>
  <si>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</si>
  <si>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</si>
  <si>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</si>
  <si>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</si>
  <si>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</si>
  <si>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</si>
  <si>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</si>
  <si>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</si>
  <si>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</si>
  <si>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</si>
  <si>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</si>
  <si>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</si>
  <si>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</si>
  <si>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</si>
  <si>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</si>
  <si>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</si>
  <si>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</si>
  <si>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</si>
  <si>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</si>
  <si>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</si>
  <si>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</si>
  <si>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</si>
  <si>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</si>
  <si>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</si>
  <si>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</si>
  <si>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</si>
  <si>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</si>
  <si>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</si>
  <si>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</si>
  <si>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</si>
  <si>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</si>
  <si>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</si>
  <si>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</si>
  <si>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</si>
  <si>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</si>
  <si>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</si>
  <si>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</si>
  <si>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</si>
  <si>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</si>
  <si>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</si>
  <si>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</si>
  <si>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</si>
  <si>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</si>
  <si>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</si>
  <si>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</si>
  <si>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</si>
  <si>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</si>
  <si>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</si>
  <si>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</si>
  <si>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</si>
  <si>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</si>
  <si>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</si>
  <si>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</si>
  <si>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</si>
  <si>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</si>
  <si>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</si>
  <si>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</si>
  <si>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</si>
  <si>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</si>
  <si>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</si>
  <si>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</si>
  <si>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</si>
  <si>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</si>
  <si>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</si>
  <si>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</si>
  <si>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</si>
  <si>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</si>
  <si>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</si>
  <si>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</si>
  <si>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</si>
  <si>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</si>
  <si>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</si>
  <si>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</si>
  <si>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</si>
  <si>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</si>
  <si>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</si>
  <si>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</si>
  <si>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</si>
  <si>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</si>
  <si>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</si>
  <si>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</si>
  <si>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</si>
  <si>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</si>
  <si>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</si>
  <si>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</si>
  <si>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</si>
  <si>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</si>
  <si>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</si>
  <si>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</si>
  <si>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</si>
  <si>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</si>
  <si>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</si>
  <si>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</si>
  <si>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</si>
  <si>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</si>
  <si>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</si>
  <si>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</si>
  <si>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</si>
  <si>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</si>
  <si>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</si>
  <si>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</si>
  <si>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</si>
  <si>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</si>
  <si>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</si>
  <si>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</si>
  <si>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</si>
  <si>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</si>
  <si>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</si>
  <si>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</si>
  <si>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</si>
  <si>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</si>
  <si>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</si>
  <si>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</si>
  <si>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</si>
  <si>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</si>
  <si>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</si>
  <si>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</si>
  <si>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</si>
  <si>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</si>
  <si>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</si>
  <si>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</si>
  <si>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</si>
  <si>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</si>
  <si>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</si>
  <si>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</si>
  <si>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</si>
  <si>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</si>
  <si>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</si>
  <si>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</si>
  <si>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</si>
  <si>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</si>
  <si>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</si>
  <si>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</si>
  <si>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</si>
  <si>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</si>
  <si>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</si>
  <si>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</si>
  <si>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</si>
  <si>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</si>
  <si>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</si>
  <si>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</si>
  <si>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</si>
  <si>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</si>
  <si>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</si>
  <si>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</si>
  <si>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</si>
  <si>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</si>
  <si>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</si>
  <si>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</si>
  <si>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</si>
  <si>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</si>
  <si>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</si>
  <si>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</si>
  <si>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</si>
  <si>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</si>
  <si>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</si>
  <si>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</si>
  <si>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</si>
  <si>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</si>
  <si>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</si>
  <si>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</si>
  <si>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</si>
  <si>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</si>
  <si>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</si>
  <si>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</si>
  <si>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</si>
  <si>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</si>
  <si>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</si>
  <si>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</si>
  <si>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</si>
  <si>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</si>
  <si>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</si>
  <si>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</si>
  <si>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</si>
  <si>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</si>
  <si>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</si>
  <si>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</si>
  <si>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</si>
  <si>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</si>
  <si>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</si>
  <si>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</si>
  <si>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</si>
  <si>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</si>
  <si>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</si>
  <si>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</si>
  <si>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</si>
  <si>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</si>
  <si>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</si>
  <si>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</si>
  <si>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</si>
  <si>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</si>
  <si>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</si>
  <si>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</si>
  <si>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</si>
  <si>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</si>
  <si>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</si>
  <si>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</si>
  <si>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</si>
  <si>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</si>
  <si>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</si>
  <si>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</si>
  <si>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</si>
  <si>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</si>
  <si>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</si>
  <si>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</si>
  <si>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</si>
  <si>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</si>
  <si>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</si>
  <si>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</si>
  <si>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</si>
  <si>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</si>
  <si>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</si>
  <si>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</si>
  <si>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</si>
  <si>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</si>
  <si>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</si>
  <si>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</si>
  <si>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</si>
  <si>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</si>
  <si>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</si>
  <si>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</si>
  <si>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</si>
  <si>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</si>
  <si>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</si>
  <si>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</si>
  <si>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</si>
  <si>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</si>
  <si>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</si>
  <si>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</si>
  <si>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</si>
  <si>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</si>
  <si>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</si>
  <si>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</si>
  <si>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</si>
  <si>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</si>
  <si>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</si>
  <si>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</si>
  <si>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</si>
  <si>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</si>
  <si>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</si>
  <si>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</si>
  <si>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</si>
  <si>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</si>
  <si>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</si>
  <si>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</si>
  <si>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</si>
  <si>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</si>
  <si>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</si>
  <si>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</si>
  <si>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</si>
  <si>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</si>
  <si>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</si>
  <si>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</si>
  <si>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</si>
  <si>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</si>
  <si>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</si>
  <si>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</si>
  <si>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</si>
  <si>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</si>
  <si>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</si>
  <si>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</si>
  <si>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</si>
  <si>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</si>
  <si>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</si>
  <si>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</si>
  <si>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</si>
  <si>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</si>
  <si>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</si>
  <si>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</si>
  <si>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</si>
  <si>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</si>
  <si>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</si>
  <si>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</si>
  <si>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</si>
  <si>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</si>
  <si>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</si>
  <si>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</si>
  <si>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</si>
  <si>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</si>
  <si>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</si>
  <si>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</si>
  <si>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</si>
  <si>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</si>
  <si>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</si>
  <si>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</si>
  <si>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</si>
  <si>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</si>
  <si>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</si>
  <si>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</si>
  <si>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</si>
  <si>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</si>
  <si>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</si>
  <si>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</si>
  <si>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</si>
  <si>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</si>
  <si>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</si>
  <si>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</si>
  <si>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</si>
  <si>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</si>
  <si>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</si>
  <si>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</si>
  <si>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</si>
  <si>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</si>
  <si>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</si>
  <si>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</si>
  <si>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</si>
  <si>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</si>
  <si>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</si>
  <si>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</si>
  <si>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</si>
  <si>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</si>
  <si>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</si>
  <si>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</si>
  <si>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</si>
  <si>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</si>
  <si>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</si>
  <si>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</si>
  <si>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</si>
  <si>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</si>
  <si>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</si>
  <si>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</si>
  <si>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</si>
  <si>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</si>
  <si>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</si>
  <si>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</si>
  <si>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</si>
  <si>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</si>
  <si>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</si>
  <si>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</si>
  <si>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</si>
  <si>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</si>
  <si>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</si>
  <si>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</si>
  <si>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</si>
  <si>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</si>
  <si>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</si>
  <si>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</si>
  <si>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</si>
  <si>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</si>
  <si>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</si>
  <si>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</si>
  <si>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</si>
  <si>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</si>
  <si>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</si>
  <si>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</si>
  <si>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</si>
  <si>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</si>
  <si>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</si>
  <si>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</si>
  <si>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</si>
  <si>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</si>
  <si>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</si>
  <si>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</si>
  <si>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</si>
  <si>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</si>
  <si>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</si>
  <si>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</si>
  <si>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</si>
  <si>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</si>
  <si>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</si>
  <si>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</si>
  <si>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</si>
  <si>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</si>
  <si>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</si>
  <si>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</si>
  <si>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</si>
  <si>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</si>
  <si>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</si>
  <si>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</si>
  <si>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</si>
  <si>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</si>
  <si>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</si>
  <si>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</si>
  <si>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</si>
  <si>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</si>
  <si>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</si>
  <si>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</si>
  <si>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</si>
  <si>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</si>
  <si>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</si>
  <si>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</si>
  <si>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</si>
  <si>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</si>
  <si>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</si>
  <si>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</si>
  <si>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</si>
  <si>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</si>
  <si>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</si>
  <si>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</si>
  <si>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</si>
  <si>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</si>
  <si>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</si>
  <si>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</si>
  <si>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</si>
  <si>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</si>
  <si>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</si>
  <si>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</si>
  <si>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</si>
  <si>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</si>
  <si>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</si>
  <si>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</si>
  <si>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</si>
  <si>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</si>
  <si>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</si>
  <si>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</si>
  <si>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</si>
  <si>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</si>
  <si>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</si>
  <si>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</si>
  <si>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</si>
  <si>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</si>
  <si>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</si>
  <si>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</si>
  <si>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</si>
  <si>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</si>
  <si>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</si>
  <si>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</si>
  <si>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</si>
  <si>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</si>
  <si>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</si>
  <si>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</si>
  <si>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</si>
  <si>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</si>
  <si>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</si>
  <si>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</si>
  <si>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</si>
  <si>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</si>
  <si>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</si>
  <si>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</si>
  <si>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</si>
  <si>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</si>
  <si>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</si>
  <si>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</si>
  <si>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</si>
  <si>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</si>
  <si>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</si>
  <si>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</si>
  <si>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</si>
  <si>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</si>
  <si>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</si>
  <si>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</si>
  <si>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</si>
  <si>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</si>
  <si>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</si>
  <si>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</si>
  <si>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</si>
  <si>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</si>
  <si>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</si>
  <si>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</si>
  <si>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</si>
  <si>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</si>
  <si>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</si>
  <si>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</si>
  <si>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</si>
  <si>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</si>
  <si>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</si>
  <si>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</si>
  <si>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</si>
  <si>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</si>
  <si>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</si>
  <si>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</si>
  <si>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</si>
  <si>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</si>
  <si>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</si>
  <si>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</si>
  <si>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</si>
  <si>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</si>
  <si>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</si>
  <si>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</si>
  <si>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</si>
  <si>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</si>
  <si>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</si>
  <si>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</si>
  <si>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</si>
  <si>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</si>
  <si>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</si>
  <si>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</si>
  <si>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</si>
  <si>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</si>
  <si>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</si>
  <si>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</si>
  <si>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</si>
  <si>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</si>
  <si>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</si>
  <si>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</si>
  <si>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</si>
  <si>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</si>
  <si>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</si>
  <si>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</si>
  <si>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</si>
  <si>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</si>
  <si>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</si>
  <si>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</si>
  <si>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</si>
  <si>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</si>
  <si>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</si>
  <si>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</si>
  <si>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</si>
  <si>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</si>
  <si>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</si>
  <si>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</si>
  <si>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</si>
  <si>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</si>
  <si>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</si>
  <si>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</si>
  <si>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</si>
  <si>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</si>
  <si>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</si>
  <si>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</si>
  <si>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</si>
  <si>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</si>
  <si>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</si>
  <si>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</si>
  <si>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</si>
  <si>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</si>
  <si>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</si>
  <si>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</si>
  <si>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</si>
  <si>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</si>
  <si>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</si>
  <si>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</si>
  <si>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</si>
  <si>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</si>
  <si>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</si>
  <si>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</si>
  <si>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</si>
  <si>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</si>
  <si>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</si>
  <si>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</si>
  <si>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</si>
  <si>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</si>
  <si>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</si>
  <si>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</si>
  <si>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</si>
  <si>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</si>
  <si>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</si>
  <si>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</si>
  <si>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</si>
  <si>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</si>
  <si>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</si>
  <si>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</si>
  <si>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</si>
  <si>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</si>
  <si>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</si>
  <si>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</si>
  <si>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</si>
  <si>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</si>
  <si>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</si>
  <si>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</si>
  <si>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</si>
  <si>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</si>
  <si>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</si>
  <si>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</si>
  <si>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</si>
  <si>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</si>
  <si>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</si>
  <si>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</si>
  <si>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</si>
  <si>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</si>
  <si>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</si>
  <si>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</si>
  <si>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</si>
  <si>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</si>
  <si>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</si>
  <si>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</si>
  <si>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</si>
  <si>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</si>
  <si>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</si>
  <si>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</si>
  <si>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</si>
  <si>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</si>
  <si>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</si>
  <si>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</si>
  <si>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</si>
  <si>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</si>
  <si>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</si>
  <si>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</si>
  <si>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</si>
  <si>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</si>
  <si>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</si>
  <si>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</si>
  <si>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</si>
  <si>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</si>
  <si>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</si>
  <si>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</si>
  <si>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</si>
  <si>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</si>
  <si>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</si>
  <si>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</si>
  <si>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</si>
  <si>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</si>
  <si>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</si>
  <si>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</si>
  <si>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</si>
  <si>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</si>
  <si>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</si>
  <si>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</si>
  <si>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</si>
  <si>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</si>
  <si>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</si>
  <si>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</si>
  <si>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</si>
  <si>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</si>
  <si>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</si>
  <si>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</si>
  <si>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</si>
  <si>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</si>
  <si>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</si>
  <si>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</si>
  <si>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</si>
  <si>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</si>
  <si>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</si>
  <si>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</si>
  <si>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</si>
  <si>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</si>
  <si>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</si>
  <si>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</si>
  <si>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</si>
  <si>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</si>
  <si>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</si>
  <si>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</si>
  <si>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</si>
  <si>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</si>
  <si>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</si>
  <si>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</si>
  <si>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</si>
  <si>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</si>
  <si>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</si>
  <si>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</si>
  <si>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</si>
  <si>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</si>
  <si>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</si>
  <si>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</si>
  <si>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</si>
  <si>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</si>
  <si>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</si>
  <si>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</si>
  <si>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</si>
  <si>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</si>
  <si>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</si>
  <si>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</si>
  <si>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</si>
  <si>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</si>
  <si>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</si>
  <si>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</si>
  <si>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</si>
  <si>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</si>
  <si>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</si>
  <si>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</si>
  <si>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</si>
  <si>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</si>
  <si>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</si>
  <si>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</si>
  <si>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</si>
  <si>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</si>
  <si>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</si>
  <si>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</si>
  <si>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</si>
  <si>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</si>
  <si>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</si>
  <si>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</si>
  <si>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</si>
  <si>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</si>
  <si>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</si>
  <si>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</si>
  <si>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</si>
  <si>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</si>
  <si>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</si>
  <si>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</si>
  <si>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</si>
  <si>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</si>
  <si>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</si>
  <si>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</si>
  <si>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</si>
  <si>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</si>
  <si>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</si>
  <si>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</si>
  <si>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</si>
  <si>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</si>
  <si>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</si>
  <si>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</si>
  <si>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</si>
  <si>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</si>
  <si>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</si>
  <si>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</si>
  <si>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</si>
  <si>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</si>
  <si>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</si>
  <si>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</si>
  <si>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</si>
  <si>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</si>
  <si>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</si>
  <si>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</si>
  <si>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</si>
  <si>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</si>
  <si>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</si>
  <si>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</si>
  <si>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</si>
  <si>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</si>
  <si>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</si>
  <si>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</si>
  <si>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</si>
  <si>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</si>
  <si>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</si>
  <si>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</si>
  <si>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</si>
  <si>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</si>
  <si>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</si>
  <si>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</si>
  <si>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</si>
  <si>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</si>
  <si>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</si>
  <si>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</si>
  <si>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</si>
  <si>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</si>
  <si>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</si>
  <si>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</si>
  <si>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</si>
  <si>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</si>
  <si>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</si>
  <si>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</si>
  <si>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</si>
  <si>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</si>
  <si>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</si>
  <si>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</si>
  <si>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</si>
  <si>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</si>
  <si>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</si>
  <si>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</si>
  <si>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</si>
  <si>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</si>
  <si>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</si>
  <si>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</si>
  <si>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</si>
  <si>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</si>
  <si>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</si>
  <si>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</si>
  <si>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</si>
  <si>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</si>
  <si>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</si>
  <si>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</si>
  <si>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</si>
  <si>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</si>
  <si>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</si>
  <si>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</si>
  <si>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</si>
  <si>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</si>
  <si>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</si>
  <si>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</si>
  <si>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</si>
  <si>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</si>
  <si>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</si>
  <si>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</si>
  <si>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</si>
  <si>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</si>
  <si>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</si>
  <si>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</si>
  <si>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</si>
  <si>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</si>
  <si>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</si>
  <si>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</si>
  <si>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</si>
  <si>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</si>
  <si>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</si>
  <si>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</si>
  <si>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</si>
  <si>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</si>
  <si>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</si>
  <si>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</si>
  <si>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</si>
  <si>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</si>
  <si>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</si>
  <si>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</si>
  <si>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</si>
  <si>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</si>
  <si>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</si>
  <si>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</si>
  <si>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</si>
  <si>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</si>
  <si>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</si>
  <si>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</si>
  <si>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</si>
  <si>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</si>
  <si>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</si>
  <si>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</si>
  <si>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</si>
  <si>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</si>
  <si>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</si>
  <si>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</si>
  <si>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</si>
  <si>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</si>
  <si>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</si>
  <si>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</si>
  <si>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</si>
  <si>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</si>
  <si>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</si>
  <si>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</si>
  <si>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</si>
  <si>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</si>
  <si>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</si>
  <si>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</si>
  <si>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</si>
  <si>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</si>
  <si>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</si>
  <si>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</si>
  <si>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</si>
  <si>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</si>
  <si>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</si>
  <si>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</si>
  <si>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</si>
  <si>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</si>
  <si>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</si>
  <si>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</si>
  <si>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</si>
  <si>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</si>
  <si>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</si>
  <si>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</si>
  <si>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</si>
  <si>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</si>
  <si>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</si>
  <si>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</si>
  <si>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</si>
  <si>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</si>
  <si>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</si>
  <si>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</si>
  <si>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</si>
  <si>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</si>
  <si>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</si>
  <si>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</si>
  <si>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</si>
  <si>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</si>
  <si>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</si>
  <si>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</si>
  <si>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</si>
  <si>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</si>
  <si>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</si>
  <si>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</si>
  <si>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</si>
  <si>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</si>
  <si>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</si>
  <si>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</si>
  <si>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</si>
  <si>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</si>
  <si>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</si>
  <si>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</si>
  <si>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</si>
  <si>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</si>
  <si>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</si>
  <si>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</si>
  <si>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</si>
  <si>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</si>
  <si>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</si>
  <si>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</si>
  <si>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</si>
  <si>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</si>
  <si>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</si>
  <si>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</si>
  <si>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</si>
  <si>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</si>
  <si>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</si>
  <si>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</si>
  <si>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</si>
  <si>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</si>
  <si>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</si>
  <si>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</si>
  <si>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</si>
  <si>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</si>
  <si>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</si>
  <si>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</si>
  <si>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</si>
  <si>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</si>
  <si>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</si>
  <si>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</si>
  <si>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</si>
  <si>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</si>
  <si>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</si>
  <si>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</si>
  <si>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</si>
  <si>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</si>
  <si>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</si>
  <si>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</si>
  <si>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</si>
  <si>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</si>
  <si>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</si>
  <si>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</si>
  <si>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</si>
  <si>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</si>
  <si>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</si>
  <si>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</si>
  <si>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</si>
  <si>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</si>
  <si>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</si>
  <si>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</si>
  <si>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</si>
  <si>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</si>
  <si>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</si>
  <si>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</si>
  <si>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</si>
  <si>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</si>
  <si>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</si>
  <si>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</si>
  <si>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</si>
  <si>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</si>
  <si>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</si>
  <si>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</si>
  <si>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</si>
  <si>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</si>
  <si>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</si>
  <si>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</si>
  <si>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</si>
  <si>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</si>
  <si>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</si>
  <si>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</si>
  <si>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</si>
  <si>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</si>
  <si>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</si>
  <si>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</si>
  <si>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</si>
  <si>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</si>
  <si>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</si>
  <si>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</si>
  <si>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</si>
  <si>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</si>
  <si>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</si>
  <si>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</si>
  <si>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</si>
  <si>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</si>
  <si>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</si>
  <si>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</si>
  <si>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</si>
  <si>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</si>
  <si>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</si>
  <si>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</si>
  <si>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</si>
  <si>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</si>
  <si>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</si>
  <si>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</si>
  <si>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</si>
  <si>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</si>
  <si>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</si>
  <si>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</si>
  <si>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</si>
  <si>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</si>
  <si>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</si>
  <si>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</si>
  <si>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</si>
  <si>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</si>
  <si>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</si>
  <si>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</si>
  <si>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</si>
  <si>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</si>
  <si>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</si>
  <si>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</si>
  <si>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</si>
  <si>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</si>
  <si>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</si>
  <si>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</si>
  <si>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</si>
  <si>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</si>
  <si>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</si>
  <si>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</si>
  <si>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</si>
  <si>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</si>
  <si>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</si>
  <si>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</si>
  <si>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</si>
  <si>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</si>
  <si>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</si>
  <si>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</si>
  <si>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</si>
  <si>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</si>
  <si>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</si>
  <si>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</si>
  <si>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</si>
  <si>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</si>
  <si>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</si>
  <si>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</si>
  <si>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</si>
  <si>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</si>
  <si>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</si>
  <si>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</si>
  <si>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</si>
  <si>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</si>
  <si>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</si>
  <si>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</si>
  <si>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</si>
  <si>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</si>
  <si>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</si>
  <si>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</si>
  <si>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</si>
  <si>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</si>
  <si>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</si>
  <si>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</si>
  <si>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</si>
  <si>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</si>
  <si>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</si>
  <si>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</si>
  <si>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</si>
  <si>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</si>
  <si>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</si>
  <si>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</si>
  <si>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</si>
  <si>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</si>
  <si>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</si>
  <si>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</si>
  <si>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</si>
  <si>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</si>
  <si>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</si>
  <si>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</si>
  <si>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</si>
  <si>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</si>
  <si>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</si>
  <si>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</si>
  <si>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</si>
  <si>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</si>
  <si>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</si>
  <si>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</si>
  <si>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</si>
  <si>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</si>
  <si>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</si>
  <si>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</si>
  <si>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</si>
  <si>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</si>
  <si>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</si>
  <si>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</si>
  <si>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</si>
  <si>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</si>
  <si>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</si>
  <si>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</si>
  <si>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</si>
  <si>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</si>
  <si>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</si>
  <si>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</si>
  <si>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</si>
  <si>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</si>
  <si>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</si>
  <si>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</si>
  <si>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</si>
  <si>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</si>
  <si>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</si>
  <si>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</si>
  <si>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</si>
  <si>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</si>
  <si>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</si>
  <si>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</si>
  <si>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</si>
  <si>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</si>
  <si>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</si>
  <si>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</si>
  <si>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</si>
  <si>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</si>
  <si>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</si>
  <si>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</si>
  <si>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</si>
  <si>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</si>
  <si>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</si>
  <si>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</si>
  <si>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</si>
  <si>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</si>
  <si>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</si>
  <si>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</si>
  <si>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</si>
  <si>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</si>
  <si>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</si>
  <si>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</si>
  <si>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</si>
  <si>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</si>
  <si>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</si>
  <si>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</si>
  <si>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</si>
  <si>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</si>
  <si>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</si>
  <si>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</si>
  <si>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</si>
  <si>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</si>
  <si>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</si>
  <si>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</si>
  <si>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</si>
  <si>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</si>
  <si>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</si>
  <si>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</si>
  <si>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</si>
  <si>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</si>
  <si>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</si>
  <si>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</si>
  <si>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</si>
  <si>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</si>
  <si>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</si>
  <si>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</si>
  <si>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</si>
  <si>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</si>
  <si>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</si>
  <si>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</si>
  <si>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</si>
  <si>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</si>
  <si>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</si>
  <si>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</si>
  <si>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</si>
  <si>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</si>
  <si>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</si>
  <si>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</si>
  <si>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</si>
  <si>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</si>
  <si>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</si>
  <si>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</si>
  <si>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</si>
  <si>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</si>
  <si>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</si>
  <si>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</si>
  <si>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</si>
  <si>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</si>
  <si>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</si>
  <si>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</si>
  <si>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</si>
  <si>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</si>
  <si>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</si>
  <si>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</si>
  <si>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</si>
  <si>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</si>
  <si>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</si>
  <si>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</si>
  <si>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</si>
  <si>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</si>
  <si>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</si>
  <si>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</si>
  <si>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</si>
  <si>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</si>
  <si>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</si>
  <si>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</si>
  <si>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</si>
  <si>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</si>
  <si>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</si>
  <si>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</si>
  <si>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</si>
  <si>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</si>
  <si>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</si>
  <si>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</si>
  <si>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</si>
  <si>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</si>
  <si>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</si>
  <si>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</si>
  <si>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</si>
  <si>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</si>
  <si>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</si>
  <si>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</si>
  <si>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</si>
  <si>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</si>
  <si>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</si>
  <si>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</si>
  <si>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</si>
  <si>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</si>
  <si>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</si>
  <si>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</si>
  <si>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</si>
  <si>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</si>
  <si>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</si>
  <si>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</si>
  <si>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</si>
  <si>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</si>
  <si>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</si>
  <si>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</si>
  <si>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</si>
  <si>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</si>
  <si>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</si>
  <si>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</si>
  <si>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</si>
  <si>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</si>
  <si>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</si>
  <si>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</si>
  <si>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</si>
  <si>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</si>
  <si>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</si>
  <si>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</si>
  <si>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</si>
  <si>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</si>
  <si>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</si>
  <si>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</si>
  <si>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</si>
  <si>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</si>
  <si>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</si>
  <si>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</si>
  <si>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</si>
  <si>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</si>
  <si>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</si>
  <si>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</si>
  <si>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</si>
  <si>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</si>
  <si>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</si>
  <si>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</si>
  <si>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</si>
  <si>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</si>
  <si>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</si>
  <si>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</si>
  <si>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</si>
  <si>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</si>
  <si>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</si>
  <si>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</si>
  <si>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</si>
  <si>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</si>
  <si>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</si>
  <si>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</si>
  <si>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</si>
  <si>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</si>
  <si>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</si>
  <si>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</si>
  <si>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</si>
  <si>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</si>
  <si>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</si>
  <si>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</si>
  <si>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</si>
  <si>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</si>
  <si>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</si>
  <si>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</si>
  <si>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</si>
  <si>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</si>
  <si>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</si>
  <si>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</si>
  <si>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</si>
  <si>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</si>
  <si>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</si>
  <si>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</si>
  <si>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</si>
  <si>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</si>
  <si>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</si>
  <si>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</si>
  <si>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</si>
  <si>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</si>
  <si>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</si>
  <si>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</si>
  <si>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</si>
  <si>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</si>
  <si>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</si>
  <si>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</si>
  <si>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</si>
  <si>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</si>
  <si>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</si>
  <si>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</si>
  <si>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</si>
  <si>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</si>
  <si>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</si>
  <si>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</si>
  <si>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</si>
  <si>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</si>
  <si>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</si>
  <si>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</si>
  <si>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</si>
  <si>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</si>
  <si>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</si>
  <si>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</si>
  <si>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</si>
  <si>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</si>
  <si>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</si>
  <si>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</si>
  <si>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</si>
  <si>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</si>
  <si>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</si>
  <si>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</si>
  <si>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</si>
  <si>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</si>
  <si>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</si>
  <si>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</si>
  <si>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</si>
  <si>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</si>
  <si>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</si>
  <si>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</si>
  <si>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</si>
  <si>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</si>
  <si>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</si>
  <si>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</si>
  <si>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</si>
  <si>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</si>
  <si>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</si>
  <si>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</si>
  <si>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</si>
  <si>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</si>
  <si>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</si>
  <si>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</si>
  <si>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</si>
  <si>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</si>
  <si>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</si>
  <si>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</si>
  <si>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</si>
  <si>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</si>
  <si>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</si>
  <si>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</si>
  <si>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</si>
  <si>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</si>
  <si>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</si>
  <si>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</si>
  <si>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</si>
  <si>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</si>
  <si>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</si>
  <si>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</si>
  <si>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</si>
  <si>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</si>
  <si>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</si>
  <si>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</si>
  <si>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</si>
  <si>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</si>
  <si>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</si>
  <si>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</si>
  <si>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</si>
  <si>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</si>
  <si>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</si>
  <si>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</si>
  <si>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</si>
  <si>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</si>
  <si>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</si>
  <si>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</si>
  <si>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</si>
  <si>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</si>
  <si>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</si>
  <si>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</si>
  <si>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</si>
  <si>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</si>
  <si>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</si>
  <si>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</si>
  <si>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</si>
  <si>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</si>
  <si>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</si>
  <si>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</si>
  <si>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</si>
  <si>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</si>
  <si>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</si>
  <si>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</si>
  <si>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</si>
  <si>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</si>
  <si>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</si>
  <si>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</si>
  <si>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</si>
  <si>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</si>
  <si>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</si>
  <si>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</si>
  <si>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</si>
  <si>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</si>
  <si>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</si>
  <si>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</si>
  <si>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</si>
  <si>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</si>
  <si>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</si>
  <si>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</si>
  <si>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</si>
  <si>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</si>
  <si>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</si>
  <si>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</si>
  <si>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</si>
  <si>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</si>
  <si>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</si>
  <si>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</si>
  <si>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</si>
  <si>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</si>
  <si>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</si>
  <si>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</si>
  <si>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</si>
  <si>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</si>
  <si>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</si>
  <si>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</si>
  <si>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</si>
  <si>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</si>
  <si>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</si>
  <si>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</si>
  <si>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</si>
  <si>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</si>
  <si>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</si>
  <si>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</si>
  <si>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</si>
  <si>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</si>
  <si>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</si>
  <si>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</si>
  <si>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</si>
  <si>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</si>
  <si>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</si>
  <si>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</si>
  <si>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</si>
  <si>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</si>
  <si>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</si>
  <si>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</si>
  <si>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</si>
  <si>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</si>
  <si>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</si>
  <si>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</si>
  <si>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</si>
  <si>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</si>
  <si>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</si>
  <si>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</si>
  <si>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</si>
  <si>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</si>
  <si>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</si>
  <si>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</si>
  <si>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</si>
  <si>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</si>
  <si>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</si>
  <si>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</si>
  <si>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</si>
  <si>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</si>
  <si>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</si>
  <si>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</si>
  <si>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</si>
  <si>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</si>
  <si>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</si>
  <si>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</si>
  <si>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</si>
  <si>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</si>
  <si>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</si>
  <si>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</si>
  <si>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</si>
  <si>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</si>
  <si>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</si>
  <si>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</si>
  <si>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</si>
  <si>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</si>
  <si>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</si>
  <si>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</si>
  <si>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</si>
  <si>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</si>
  <si>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</si>
  <si>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</si>
  <si>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</si>
  <si>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</si>
  <si>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</si>
  <si>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</si>
  <si>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</si>
  <si>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</si>
  <si>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</si>
  <si>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</si>
  <si>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</si>
  <si>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</si>
  <si>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</si>
  <si>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</si>
  <si>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</si>
  <si>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</si>
  <si>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</si>
  <si>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</si>
  <si>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</si>
  <si>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</si>
  <si>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</si>
  <si>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</si>
  <si>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</si>
  <si>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</si>
  <si>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</si>
  <si>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</si>
  <si>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</si>
  <si>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</si>
  <si>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</si>
  <si>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</si>
  <si>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</si>
  <si>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</si>
  <si>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</si>
  <si>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</si>
  <si>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</si>
  <si>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</si>
  <si>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</si>
  <si>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</si>
  <si>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</si>
  <si>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</si>
  <si>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</si>
  <si>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</si>
  <si>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</si>
  <si>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</si>
  <si>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</si>
  <si>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</si>
  <si>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</si>
  <si>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</si>
  <si>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</si>
  <si>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</si>
  <si>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</si>
  <si>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</si>
  <si>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</si>
  <si>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</si>
  <si>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</si>
  <si>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</si>
  <si>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</si>
  <si>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</si>
  <si>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</si>
  <si>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</si>
  <si>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</si>
  <si>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</si>
  <si>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</si>
  <si>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</si>
  <si>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</si>
  <si>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</si>
  <si>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</si>
  <si>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</si>
  <si>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</si>
  <si>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</si>
  <si>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</si>
  <si>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</si>
  <si>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</si>
  <si>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</si>
  <si>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</si>
  <si>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</si>
  <si>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</si>
  <si>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</si>
  <si>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</si>
  <si>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</si>
  <si>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</si>
  <si>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</si>
  <si>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</si>
  <si>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</si>
  <si>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</si>
  <si>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</si>
  <si>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</si>
  <si>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</si>
  <si>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</si>
  <si>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</si>
  <si>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</si>
  <si>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</si>
  <si>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</si>
  <si>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</si>
  <si>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</si>
  <si>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</si>
  <si>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</si>
  <si>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</si>
  <si>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</si>
  <si>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</si>
  <si>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</si>
  <si>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</si>
  <si>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</si>
  <si>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</si>
  <si>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</si>
  <si>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</si>
  <si>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</si>
  <si>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</si>
  <si>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</si>
  <si>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</si>
  <si>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</si>
  <si>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</si>
  <si>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</si>
  <si>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</si>
  <si>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</si>
  <si>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</si>
  <si>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</si>
  <si>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</si>
  <si>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</si>
  <si>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</si>
  <si>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</si>
  <si>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</si>
  <si>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</si>
  <si>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</si>
  <si>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</si>
  <si>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</si>
  <si>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</si>
  <si>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</si>
  <si>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</si>
  <si>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</si>
  <si>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</si>
  <si>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</si>
  <si>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</si>
  <si>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</si>
  <si>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</si>
  <si>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</si>
  <si>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</si>
  <si>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</si>
  <si>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</si>
  <si>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</si>
  <si>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</si>
  <si>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</si>
  <si>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</si>
  <si>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</si>
  <si>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</si>
  <si>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</si>
  <si>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</si>
  <si>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</si>
  <si>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</si>
  <si>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</si>
  <si>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</si>
  <si>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</si>
  <si>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</si>
  <si>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</si>
  <si>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</si>
  <si>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</si>
  <si>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</si>
  <si>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</si>
  <si>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</si>
  <si>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</si>
  <si>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</si>
  <si>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</si>
  <si>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</si>
  <si>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</si>
  <si>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</si>
  <si>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</si>
  <si>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</si>
  <si>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</si>
  <si>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</si>
  <si>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</si>
  <si>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</si>
  <si>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</si>
  <si>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</si>
  <si>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</si>
  <si>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</si>
  <si>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</si>
  <si>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</si>
  <si>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</si>
  <si>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</si>
  <si>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</si>
  <si>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</si>
  <si>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</si>
  <si>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</si>
  <si>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</si>
  <si>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</si>
  <si>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</si>
  <si>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</si>
  <si>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</si>
  <si>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</si>
  <si>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</si>
  <si>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</si>
  <si>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</si>
  <si>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</si>
  <si>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</si>
  <si>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</si>
  <si>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</si>
  <si>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</si>
  <si>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</si>
  <si>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</si>
  <si>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</si>
  <si>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</si>
  <si>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</si>
  <si>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</si>
  <si>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</si>
  <si>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</si>
  <si>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</si>
  <si>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</si>
  <si>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</si>
  <si>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</si>
  <si>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</si>
  <si>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</si>
  <si>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</si>
  <si>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</si>
  <si>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</si>
  <si>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</si>
  <si>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</si>
  <si>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</si>
  <si>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</si>
  <si>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</si>
  <si>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</si>
  <si>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</si>
  <si>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</si>
  <si>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</si>
  <si>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</si>
  <si>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</si>
  <si>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</si>
  <si>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</si>
  <si>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</si>
  <si>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</si>
  <si>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</si>
  <si>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</si>
  <si>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</si>
  <si>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</si>
  <si>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</si>
  <si>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</si>
  <si>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</si>
  <si>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</si>
  <si>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</si>
  <si>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</si>
  <si>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</si>
  <si>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</si>
  <si>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</si>
  <si>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</si>
  <si>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</si>
  <si>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</si>
  <si>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</si>
  <si>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</si>
  <si>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</si>
  <si>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</si>
  <si>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</si>
  <si>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</si>
  <si>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</si>
  <si>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</si>
  <si>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</si>
  <si>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</si>
  <si>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</si>
  <si>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</si>
  <si>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</si>
  <si>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</si>
  <si>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</si>
  <si>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</si>
  <si>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</si>
  <si>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</si>
  <si>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</si>
  <si>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</si>
  <si>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</si>
  <si>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</si>
  <si>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</si>
  <si>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</si>
  <si>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</si>
  <si>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</si>
  <si>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</si>
  <si>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</si>
  <si>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</si>
  <si>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</si>
  <si>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</si>
  <si>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</si>
  <si>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</si>
  <si>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</si>
  <si>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</si>
  <si>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</si>
  <si>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</si>
  <si>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</si>
  <si>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</si>
  <si>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</si>
  <si>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</si>
  <si>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</si>
  <si>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</si>
  <si>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</si>
  <si>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</si>
  <si>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</si>
  <si>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</si>
  <si>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</si>
  <si>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</si>
  <si>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</si>
  <si>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</si>
  <si>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</si>
  <si>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</si>
  <si>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</si>
  <si>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</si>
  <si>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</si>
  <si>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</si>
  <si>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</si>
  <si>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</si>
  <si>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</si>
  <si>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</si>
  <si>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</si>
  <si>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</si>
  <si>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</si>
  <si>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</si>
  <si>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</si>
  <si>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</si>
  <si>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</si>
  <si>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</si>
  <si>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</si>
  <si>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</si>
  <si>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</si>
  <si>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</si>
  <si>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</si>
  <si>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</si>
  <si>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</si>
  <si>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</si>
  <si>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</si>
  <si>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</si>
  <si>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</si>
  <si>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</si>
  <si>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</si>
  <si>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</si>
  <si>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</si>
  <si>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</si>
  <si>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</si>
  <si>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</si>
  <si>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</si>
  <si>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</si>
  <si>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</si>
  <si>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</si>
  <si>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</si>
  <si>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</si>
  <si>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</si>
  <si>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</si>
  <si>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</si>
  <si>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</si>
  <si>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</si>
  <si>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</si>
  <si>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</si>
  <si>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</si>
  <si>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</si>
  <si>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</si>
  <si>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</si>
  <si>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</si>
  <si>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</si>
  <si>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</si>
  <si>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</si>
  <si>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</si>
  <si>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</si>
  <si>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</si>
  <si>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</si>
  <si>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</si>
  <si>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</si>
  <si>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</si>
  <si>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</si>
  <si>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</si>
  <si>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</si>
  <si>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</si>
  <si>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</si>
  <si>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</si>
  <si>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</si>
  <si>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</si>
  <si>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</si>
  <si>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</si>
  <si>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</si>
  <si>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</si>
  <si>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</si>
  <si>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</si>
  <si>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</si>
  <si>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</si>
  <si>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</si>
  <si>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</si>
  <si>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</si>
  <si>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</si>
  <si>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</si>
  <si>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</si>
  <si>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</si>
  <si>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</si>
  <si>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</si>
  <si>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</si>
  <si>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</si>
  <si>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</si>
  <si>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</si>
  <si>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</si>
  <si>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</si>
  <si>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</si>
  <si>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</si>
  <si>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</si>
  <si>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</si>
  <si>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</si>
  <si>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</si>
  <si>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</si>
  <si>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</si>
  <si>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</si>
  <si>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</si>
  <si>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</si>
  <si>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</si>
  <si>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</si>
  <si>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</si>
  <si>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</si>
  <si>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</si>
  <si>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</si>
  <si>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</si>
  <si>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</si>
  <si>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</si>
  <si>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</si>
  <si>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</si>
  <si>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</si>
  <si>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</si>
  <si>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</si>
  <si>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</si>
  <si>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</si>
  <si>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</si>
  <si>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</si>
  <si>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</si>
  <si>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</si>
  <si>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</si>
  <si>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</si>
  <si>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</si>
  <si>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</si>
  <si>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</si>
  <si>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</si>
  <si>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</si>
  <si>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</si>
  <si>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</si>
  <si>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</si>
  <si>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</si>
  <si>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</si>
  <si>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</si>
  <si>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</si>
  <si>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</si>
  <si>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</si>
  <si>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</si>
  <si>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</si>
  <si>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</si>
  <si>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</si>
  <si>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</si>
  <si>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</si>
  <si>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</si>
  <si>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</si>
  <si>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</si>
  <si>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</si>
  <si>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</si>
  <si>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</si>
  <si>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</si>
  <si>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</si>
  <si>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</si>
  <si>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</si>
  <si>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</si>
  <si>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</si>
  <si>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</si>
  <si>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</si>
  <si>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</si>
  <si>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</si>
  <si>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</si>
  <si>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</si>
  <si>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</si>
  <si>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</si>
  <si>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</si>
  <si>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</si>
  <si>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</si>
  <si>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</si>
  <si>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</si>
  <si>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</si>
  <si>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</si>
  <si>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</si>
  <si>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</si>
  <si>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</si>
  <si>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</si>
  <si>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</si>
  <si>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</si>
  <si>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</si>
  <si>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</si>
  <si>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</si>
  <si>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</si>
  <si>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</si>
  <si>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</si>
  <si>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</si>
  <si>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</si>
  <si>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</si>
  <si>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</si>
  <si>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</si>
  <si>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</si>
  <si>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</si>
  <si>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</si>
  <si>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</si>
  <si>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</si>
  <si>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</si>
  <si>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</si>
  <si>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</si>
  <si>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</si>
  <si>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</si>
  <si>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</si>
  <si>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</si>
  <si>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</si>
  <si>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</si>
  <si>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</si>
  <si>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</si>
  <si>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</si>
  <si>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</si>
  <si>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</si>
  <si>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</si>
  <si>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</si>
  <si>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</si>
  <si>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30 min for Hub site HAJ0217 </t>
  </si>
  <si>
    <t>PCM-20251203-00000967</t>
  </si>
  <si>
    <t xml:space="preserve">team on the way need 60 minutes </t>
  </si>
  <si>
    <t>`SHR2010</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</si>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</sst>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331.56703032407677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45994.515456250003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45994.515456250003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45994.515456250003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45994.515456250003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45994.515456250003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45994.515456250003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45994.515456250003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45994.515456250003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45994.515456250003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45994.515456250003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45994.515456250003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45994.515456250003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45994.515456250003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45994.515456250003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45994.515456250003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45994.515456250003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45994.515456250003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45994.515456250003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45994.515456250003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45994.515456250003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45994.515456250003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45994.515456250003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45994.515456250003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45994.515456250003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45994.515456250003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45994.515456250003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45994.515456250003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45994.515456250003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45994.515456250003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45994.515456250003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45994.515456250003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45994.515456250003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45994.515456250003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45994.515456250003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45994.515456250003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45994.515456250003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45994.515456250003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45994.515456250003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45994.515456250003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45994.515456250003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45994.515456250003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45994.515456250003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45994.515456250003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45994.515456250003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45994.515456250003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45994.515456250003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45994.515456250003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45994.515456250003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45994.515456250003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45994.515456250003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45994.515456250003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45994.515456250003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45994.515456250003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45994.515456250003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45994.515456250003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45994.515456250003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45994.515456250003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45994.515456250003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45994.515456250003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45994.515456250003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45994.515456250003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45994.515456250003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45994.515456250003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45994.515456250003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45994.515456250003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45994.515456250003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45994.515456250003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45994.515456250003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45994.515456250003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45994.515456250003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45994.515456250003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45994.515456250003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45994.515456250003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45994.515456250003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45994.515456250003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45994.515456250003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45994.515456250003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45994.515456250003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45994.515456250003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45994.515456250003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45994.515456250003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45994.515456250003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45994.515456250003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45994.515456250003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45994.515456250003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45994.515456250003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45994.515456250003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45994.515456250003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45994.515456250003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45994.515456250003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45994.515456250003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45994.515456250003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45994.515456250003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45994.515456250003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45994.515456250003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45994.515456250003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45994.515456250003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45994.515456250003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45994.515456250003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45994.515456250003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45994.515456250003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45994.515456250003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45994.515456250003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45994.515456250003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45994.515456250003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45994.515456250003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45994.515456250003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45994.515456250003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45994.515456250003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45994.515456250003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45994.515456250003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45994.515456250003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45994.515456250003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45994.515456250003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45994.515456250003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45994.515456250003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45994.515456250003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45994.515456250003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45994.515456250003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45994.515456250003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45994.515456250003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45994.515456250003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45994.515456250003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45994.515456250003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45994.515456250003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45994.515456250003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45994.515456250003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45994.515456250003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45994.515456250003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45994.515456250003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45994.515456250003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45994.515456250003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45994.515456250003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45994.515456250003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45994.515456250003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45994.515456250003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45994.515456250003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45994.515456250003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45994.515456250003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45994.515456250003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45994.515456250003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45994.515456250003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45994.515456250003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45994.515456250003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45994.515456250003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45994.515456250003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45994.515456250003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45994.515456250003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45994.515456250003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45994.515456250003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45994.515456250003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45994.515456250003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45994.515456250003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45994.515456250003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45994.515456250003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45994.515456250003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45994.515456250003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45994.515456250003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45994.515456250003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45994.515456250003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45994.515456250003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45994.515456250003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45994.515456250003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45994.515456250003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45994.515456250003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45994.515456250003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45994.515456250003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45994.515456250003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45994.515456250003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45994.515456250003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45994.515456250003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45994.515456250003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45994.515456250003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45994.515456250003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45994.515456250003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45994.515456250003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45994.515456250003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45994.515456250003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45994.515456250003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45994.515456250003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45994.515456250003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45994.515456250003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45994.515456250003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45994.515456250003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45994.515456250003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45994.515456250003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45994.515456250003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45994.515456250003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45994.515456250003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45994.515456250003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45994.515456250003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45994.515456250003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45994.515456250003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45994.515456250003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45994.515456250003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45994.515456250003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45994.515456250003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45994.515456250003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45994.515456250003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45994.515456250003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45994.515456250003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45994.515456250003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45994.515456250003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45994.515456250003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45994.515456250003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45994.515456250003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6E8184D-00DF-4D2D-90ED-E45E962829A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169.51561828704143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10.128037268521439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45994.515456250003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45994.515456250003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45994.515456250003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45994.515456250003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45994.515456250003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45994.515456250003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45994.515456250003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45994.515456250003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45994.515456250003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45994.515456250003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45994.515456250003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45994.515456250003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45994.515456250003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45994.515456250003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45994.515456250003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45994.515456250003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45994.515456250003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45994.515456250003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45994.515456250003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45994.515456250003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45994.515456250003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45994.515456250003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45994.515456250003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45994.515456250003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45994.515456250003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45994.515456250003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45994.515456250003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45994.515456250003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45994.515456250003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45994.515456250003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45994.515456250003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45994.515456250003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45994.515456250003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-9.54374999855645E-3</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45994.515456250003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45994.515456250003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45994.515456250003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45994.515456250003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45994.515456250003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45994.515456250003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45994.515456250003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45994.515456250003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45994.515456250003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45994.515456250003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45994.515456250003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45994.515456250003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45994.515456250003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45994.515456250003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45994.515456250003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45994.515456250003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45994.515456250003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45994.515456250003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45994.515456250003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45994.515456250003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45994.515456250003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45994.515456250003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45994.515456250003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45994.515456250003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45994.515456250003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45994.515456250003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45994.515456250003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45994.515456250003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45994.515456250003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45994.515456250003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45994.515456250003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45994.515456250003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45994.515456250003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45994.515456250003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45994.515456250003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45994.515456250003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45994.515456250003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45994.515456250003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45994.515456250003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45994.515456250003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45994.515456250003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45994.515456250003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45994.515456250003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45994.515456250003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45994.515456250003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45994.515456250003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45994.515456250003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45994.515456250003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45994.515456250003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45994.515456250003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45994.515456250003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45994.515456250003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45994.515456250003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45994.515456250003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45994.515456250003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45994.515456250003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45994.515456250003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45994.515456250003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45994.515456250003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45994.515456250003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45994.515456250003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45994.515456250003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45994.515456250003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45994.515456250003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45994.515456250003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45994.515456250003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45994.515456250003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45994.515456250003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45994.515456250003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45994.515456250003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45994.515456250003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45994.515456250003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45994.515456250003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45994.515456250003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45994.515456250003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45994.515456250003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45994.515456250003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45994.515456250003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45994.515456250003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45994.515456250003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45994.515456250003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45994.515456250003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45994.515456250003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45994.515456250003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45994.515456250003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45994.515456250003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45994.515456250003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45994.515456250003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45994.515456250003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45994.515456250003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45994.515456250003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45994.515456250003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45994.515456250003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45994.515456250003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45994.515456250003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45994.515456250003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45994.515456250003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45994.515456250003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45994.515456250003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45994.515456250003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45994.515456250003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45994.515456250003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45994.515456250003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45994.515456250003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45994.515456250003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45994.515456250003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45994.515456250003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45994.515456250003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45994.515456250003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45994.515456250003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45994.515456250003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45994.515456250003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45994.515456250003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45994.515456250003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45994.515456250003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45994.515456250003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45994.515456250003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45994.515456250003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45994.515456250003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45994.515456250003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45994.515456250003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45994.515456250003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45994.515456250003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45994.515456250003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45994.515456250003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45994.515456250003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45994.515456250003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45994.515456250003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45994.515456250003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45994.515456250003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45994.515456250003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45994.515456250003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45994.515456250003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45994.515456250003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45994.515456250003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45994.515456250003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45994.515456250003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45994.515456250003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45994.515456250003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45994.515456250003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45994.515456250003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45994.515456250003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45994.515456250003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45994.515456250003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45994.515456250003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45994.515456250003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45994.515456250003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45994.515456250003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45994.515456250003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45994.515456250003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45994.515456250003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45994.515456250003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45994.515456250003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45994.515456250003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45994.515456250003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45994.515456250003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45994.515456250003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45994.515456250003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45994.515456250003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45994.515456250003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45994.515456250003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45994.515456250003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45994.515456250003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45994.515456250003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45994.515456250003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45994.515456250003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45994.515456250003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45994.515456250003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45994.515456250003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45994.515456250003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45994.515456250003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45994.515456250003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45994.515456250003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45994.515456250003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45994.515456250003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45994.515456250003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45994.515456250003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45994.515456250003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45994.515456250003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45994.515456250003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45994.515456250003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45994.515456250003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45994.515456250003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45994.515456250003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45994.515456250003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45994.515456250003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45994.515456250003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45994.515456250003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45994.515456250003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45994.515456250003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45994.515456250003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45994.515456250003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45994.515456250003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45994.515456250003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45994.515456250003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45994.515456250003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45994.515456250003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45994.515456250003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45994.515456250003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45994.515456250003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45994.515456250003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45994.515456250003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45994.515456250003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45994.515456250003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45994.515456250003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45994.515456250003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45994.515456250003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45994.515456250003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45994.515456250003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45994.515456250003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45994.515456250003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45994.515456250003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45994.515456250003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45994.515456250003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45994.515456250003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45994.515456250003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45994.515456250003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45994.515456250003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45994.515456250003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45994.515456250003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45994.515456250003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45994.515456250003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45994.515456250003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45994.515456250003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45994.515456250003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45994.515456250003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45994.515456250003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45994.515456250003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45994.515456250003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45994.515456250003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45994.515456250003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45994.515456250003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45994.515456250003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45994.515456250003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45994.515456250003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45994.515456250003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45994.515456250003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45994.515456250003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45994.515456250003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45994.515456250003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45994.515456250003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45994.515456250003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45994.515456250003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45994.515456250003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45994.515456250003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45994.515456250003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45994.515456250003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45994.515456250003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45994.515456250003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45994.515456250003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45994.515456250003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45994.515456250003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45994.515456250003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45994.515456250003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45994.515456250003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45994.515456250003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45994.515456250003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45994.515456250003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45994.515456250003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45994.515456250003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45994.515456250003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45994.515456250003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45994.515456250003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45994.515456250003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45994.515456250003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45994.515456250003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45994.515456250003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45994.515456250003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45994.515456250003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45994.515456250003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45994.515456250003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45994.515456250003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45994.515456250003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45994.515456250003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45994.515456250003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45994.515456250003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45994.515456250003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45994.515456250003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45994.515456250003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45994.515456250003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45994.515456250003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45994.515456250003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45994.515456250003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45994.515456250003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45994.515456250003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45994.515456250003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45994.515456250003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45994.515456250003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45994.515456250003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45994.515456250003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45994.515456250003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45994.515456250003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45994.515456250003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45994.515456250003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45994.515456250003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45994.515456250003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45994.515456250003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45994.515456250003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45994.515456250003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45994.515456250003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45994.515456250003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45994.515456250003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45994.515456250003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45994.515456250003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45994.515456250003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45994.515456250003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45994.515456250003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45994.515456250003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45994.515456250003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45994.515456250003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45994.515456250003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45994.515456250003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45994.515456250003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45994.515456250003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45994.515456250003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45994.515456250003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45994.515456250003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45994.515456250003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45994.515456250003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45994.515456250003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45994.515456250003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45994.515456250003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45994.515456250003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45994.515456250003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45994.515456250003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45994.515456250003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45994.515456250003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45994.515456250003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45994.515456250003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45994.515456250003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45994.515456250003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45994.515456250003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45994.515456250003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45994.515456250003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45994.515456250003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45994.515456250003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45994.515456250003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45994.515456250003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45994.515456250003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45994.515456250003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45994.515456250003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45994.515456250003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45994.515456250003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45994.515456250003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45994.515456250003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45994.515456250003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45994.515456250003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45994.515456250003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45994.515456250003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45994.515456250003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45994.515456250003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45994.515456250003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45994.515456250003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45994.515456250003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45994.515456250003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45994.515456250003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45994.515456250003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45994.515456250003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45994.515456250003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45994.515456250003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45994.515456250003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45994.515456250003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45994.515456250003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45994.515456250003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45994.515456250003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45994.515456250003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45994.515456250003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45994.515456250003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45994.515456250003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45994.515456250003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45994.515456250003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45994.515456250003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45994.515456250003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45994.515456250003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45994.515456250003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45994.515456250003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45994.515456250003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45994.515456250003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45994.515456250003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45994.515456250003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45994.515456250003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45994.515456250003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45994.515456250003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45994.515456250003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45994.515456250003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45994.515456250003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45994.515456250003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45994.515456250003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45994.515456250003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45994.515456250003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45994.515456250003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45994.515456250003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45994.515456250003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45994.515456250003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45994.515456250003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45994.515456250003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45994.515456250003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45994.515456250003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45994.515456250003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45994.515456250003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45994.515456250003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45994.515456250003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45994.515456250003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45994.515456250003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45994.515456250003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45994.515456250003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45994.515456250003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45994.515456250003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45994.515456250003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45994.515456250003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45994.515456250003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45994.515456250003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45994.515456250003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45994.515456250003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45994.515456250003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45994.515456250003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45994.515456250003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45994.515456250003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45994.515456250003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45994.515456250003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45994.515456250003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45994.515456250003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45994.515456250003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45994.515456250003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45994.515456250003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45994.515456250003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45994.515456250003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45994.515456250003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45994.515456250003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45994.515456250003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45994.515456250003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45994.515456250003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45994.515456250003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45994.515456250003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45994.515456250003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45994.515456250003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45994.515456250003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45994.515456250003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45994.515456250003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45994.515456250003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45994.515456250003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45994.515456250003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45994.515456250003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45994.515456250003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45994.515456250003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45994.515456250003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45994.515456250003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45994.515456250003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45994.515456250003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45994.515456250003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45994.515456250003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45994.515456250003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45994.515456250003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45994.515456250003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45994.515456250003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45994.515456250003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45994.515456250003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45994.515456250003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45994.515456250003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45994.515456250003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45994.515456250003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45994.515456250003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45994.515456250003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45994.515456250003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45994.515456250003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45994.515456250003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45994.515456250003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45994.515456250003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45994.515456250003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45994.515456250003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45994.515456250003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45994.515456250003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45994.515456250003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45994.515456250003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45994.515456250003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45994.515456250003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45994.515456250003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45994.515456250003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45994.515456250003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45994.515456250003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45994.515456250003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45994.515456250003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45994.515456250003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45994.515456250003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45994.515456250003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45994.515456250003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45994.515456250003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45994.515456250003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45994.515456250003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45994.515456250003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45994.515456250003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45994.515456250003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45994.515456250003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45994.515456250003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45994.515456250003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45994.515456250003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45994.515456250003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45994.515456250003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45994.515456250003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45994.515456250003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45994.515456250003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45994.515456250003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45994.515456250003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45994.515456250003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45994.515456250003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45994.515456250003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45994.515456250003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45994.515456250003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45994.515456250003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45994.515456250003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45994.515456250003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45994.515456250003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45994.515456250003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45994.515456250003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45994.515456250003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45994.515456250003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45994.515456250003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45994.515456250003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45994.515456250003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45994.515456250003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45994.515456250003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45994.515456250003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45994.515456250003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45994.515456250003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45994.515456250003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45994.515456250003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45994.515456250003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45994.515456250003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45994.515456250003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45994.515456250003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45994.515456250003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45994.515456250003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45994.515456250003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45994.515456250003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45994.515456250003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45994.515456250003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45994.515456250003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45994.515456250003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45994.515456250003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45994.515456250003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45994.515456250003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45994.515456250003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45994.515456250003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45994.515456250003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45994.515456250003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45994.515456250003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45994.515456250003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45994.515456250003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45994.515456250003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45994.515456250003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45994.515456250003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45994.515456250003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45994.515456250003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45994.515456250003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45994.515456250003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45994.515456250003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45994.515456250003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45994.515456250003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45994.515456250003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45994.515456250003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45994.515456250003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45994.515456250003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45994.515456250003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45994.515456250003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45994.515456250003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45994.515456250003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45994.515456250003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45994.515456250003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45994.515456250003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45994.515456250003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45994.515456250003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45994.515456250003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45994.515456250003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45994.515456250003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45994.515456250003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45994.515456250003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45994.515456250003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45994.515456250003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45994.515456250003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45994.515456250003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45994.515456250003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45994.515456250003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45994.515456250003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45994.515456250003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45994.515456250003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45994.515456250003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45994.515456250003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45994.515456250003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45994.515456250003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45994.515456250003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45994.515456250003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45994.515456250003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45994.515456250003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45994.515456250003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45994.515456250003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45994.515456250003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45994.515456250003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45994.515456250003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45994.515456250003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45994.515456250003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45994.515456250003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45994.515456250003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45994.515456250003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45994.515456250003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45994.515456250003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45994.515456250003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45994.515456250003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45994.515456250003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45994.515456250003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45994.515456250003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45994.515456250003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45994.515456250003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45994.515456250003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45994.515456250003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45994.515456250003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45994.515456250003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45994.515456250003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45994.515456250003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45994.515456250003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45994.515456250003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45994.515456250003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45994.515456250003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45994.515456250003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45994.515456250003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45994.515456250003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45994.515456250003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45994.515456250003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45994.515456250003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45994.515456250003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45994.515456250003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45994.515456250003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45994.515456250003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45994.515456250003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45994.515456250003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45994.515456250003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45994.515456250003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45994.515456250003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45994.515456250003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45994.515456250003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45994.515456250003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45994.515456250003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45994.515456250003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45994.515456250003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45994.515456250003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45994.515456250003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45994.515456250003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45994.515456250003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45994.515456250003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45994.515456250003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45994.515456250003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45994.515456250003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45994.515456250003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45994.515456250003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45994.515456250003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45994.515456250003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45994.515456250003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45994.515456250003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45994.515456250003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45994.515456250003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45994.515456250003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45994.515456250003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45994.515456250003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45994.515456250003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45994.515456250003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45994.515456250003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45994.515456250003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45994.515456250003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45994.515456250003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45994.515456250003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45994.515456250003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45994.515456250003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45994.515456250003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45994.515456250003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45994.515456250003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45994.515456250003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45994.515456250003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45994.515456250003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45994.515456250003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45994.515456250003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45994.515456250003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45994.515456250003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45994.515456250003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45994.515456250003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45994.515456250003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45994.515456250003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45994.515456250003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45994.515456250003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45994.515456250003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45994.515456250003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45994.515456250003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45994.515456250003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45994.515456250003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45994.515456250003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45994.515456250003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45994.515456250003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45994.515456250003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45994.515456250003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45994.515456250003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45994.515456250003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45994.515456250003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45994.515456250003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45994.515456250003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45994.515456250003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45994.515456250003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45994.515456250003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45994.515456250003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45994.515456250003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45994.515456250003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45994.515456250003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45994.515456250003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45994.515456250003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45994.515456250003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45994.515456250003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45994.515456250003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45994.515456250003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45994.515456250003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45994.515456250003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45994.515456250003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45994.515456250003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45994.515456250003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45994.515456250003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45994.515456250003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45994.515456250003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45994.515456250003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45994.515456250003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45994.515456250003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45994.515456250003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45994.515456250003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45994.515456250003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45994.515456250003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45994.515456250003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45994.515456250003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45994.515456250003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45994.515456250003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45994.515456250003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45994.515456250003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45994.515456250003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45994.515456250003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45994.515456250003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45994.515456250003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45994.515456250003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45994.515456250003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45994.515456250003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45994.515456250003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45994.515456250003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45994.515456250003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45994.515456250003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45994.515456250003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45994.515456250003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45994.515456250003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45994.515456250003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45994.515456250003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45994.515456250003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45994.515456250003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45994.515456250003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45994.515456250003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45994.515456250003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45994.515456250003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45994.515456250003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45994.515456250003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45994.515456250003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45994.515456250003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45994.515456250003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45994.515456250003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45994.515456250003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45994.515456250003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45994.515456250003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45994.515456250003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45994.515456250003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45994.515456250003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45994.515456250003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45994.515456250003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45994.515456250003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45994.515456250003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45994.515456250003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45994.515456250003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45994.515456250003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45994.515456250003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45994.515456250003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45994.515456250003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45994.515456250003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45994.515456250003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45994.515456250003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45994.515456250003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45994.515456250003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45994.515456250003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45994.515456250003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45994.515456250003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45994.515456250003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45994.515456250003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45994.515456250003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45994.515456250003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45994.515456250003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45994.515456250003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45994.515456250003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45994.515456250003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45994.515456250003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45994.515456250003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45994.515456250003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45994.515456250003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45994.515456250003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45994.515456250003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45994.515456250003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45994.515456250003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45994.515456250003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45994.515456250003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45994.515456250003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45994.515456250003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45994.515456250003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45994.515456250003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45994.515456250003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45994.515456250003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45994.515456250003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45994.515456250003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45994.515456250003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45994.515456250003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45994.515456250003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45994.515456250003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45994.515456250003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45994.515456250003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45994.515456250003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45994.515456250003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45994.515456250003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45994.515456250003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45994.515456250003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45994.515456250003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45994.515456250003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45994.515456250003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45994.515456250003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45994.515456250003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45994.515456250003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45994.515456250003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45994.515456250003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45994.515456250003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45994.515456250003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45994.515456250003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45994.515456250003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45994.515456250003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45994.515456250003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45994.515456250003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45994.515456250003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45994.515456250003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45994.515456250003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45994.515456250003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45994.515456250003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45994.515456250003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45994.515456250003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45994.515456250003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45994.515456250003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45994.515456250003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45994.515456250003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45994.515456250003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45994.515456250003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45994.515456250003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45994.515456250003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45994.515456250003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45994.515456250003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45994.515456250003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45994.515456250003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45994.515456250003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45994.515456250003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45994.515456250003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45994.515456250003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45994.515456250003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45994.515456250003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45994.515456250003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45994.515456250003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45994.515456250003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45994.515456250003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45994.515456250003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45994.515456250003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45994.515456250003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45994.515456250003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45994.515456250003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45994.515456250003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45994.515456250003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45994.515456250003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45994.515456250003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45994.515456250003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45994.515456250003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45994.515456250003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45994.515456250003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45994.515456250003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45994.515456250003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45994.515456250003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45994.515456250003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45994.515456250003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45994.515456250003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45994.515456250003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45994.515456250003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45994.515456250003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45994.515456250003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45994.515456250003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45994.515456250003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45994.515456250003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45994.515456250003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45994.515456250003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45994.515456250003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45994.515456250003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45994.515456250003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45994.515456250003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45994.515456250003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45994.515456250003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45994.515456250003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45994.515456250003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45994.515456250003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45994.515456250003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45994.515456250003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45994.515456250003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45994.515456250003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45994.515456250003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45994.515456250003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45994.515456250003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45994.515456250003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45994.515456250003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45994.515456250003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45994.515456250003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45994.515456250003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45994.515456250003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45994.515456250003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45994.515456250003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45994.515456250003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45994.515456250003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45994.515456250003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45994.515456250003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45994.515456250003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45994.515456250003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45994.515456250003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45994.515456250003</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291.03473865740671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0.52656736111384816</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45994.515456250003</v>
      </c>
      <c r="H4" s="92">
        <v>45994.361620370371</v>
      </c>
      <c r="I4" s="110" t="str">
        <f>IFERROR(VLOOKUP(D4,DB!A:F,6,0),"")</f>
        <v>SCECO</v>
      </c>
      <c r="J4" s="110" t="str">
        <f>IFERROR(VLOOKUP(D4,DB!A:G,7,0),"")</f>
        <v>Vandalized</v>
      </c>
      <c r="K4" s="94" t="s">
        <v>39199</v>
      </c>
      <c r="L4" s="88" t="str">
        <f>IFERROR(VLOOKUP(D4,DB!A:I,9,0),"")</f>
        <v>Latis</v>
      </c>
    </row>
    <row r="5" spans="1:16" ht="15" customHeight="1">
      <c r="A5" s="110" t="s">
        <v>39200</v>
      </c>
      <c r="B5" s="110" t="str">
        <f>IFERROR(VLOOKUP(D5,DB!A:K,11,0),"")</f>
        <v>R4</v>
      </c>
      <c r="C5" s="90">
        <v>3</v>
      </c>
      <c r="D5" s="88" t="s">
        <v>36587</v>
      </c>
      <c r="E5" s="91" t="s">
        <v>39106</v>
      </c>
      <c r="F5" s="92">
        <v>45994.51394675926</v>
      </c>
      <c r="G5" s="93">
        <f t="shared" ca="1" si="0"/>
        <v>1.5094907430466264E-3</v>
      </c>
      <c r="H5" s="92">
        <v>45994.503738425927</v>
      </c>
      <c r="I5" s="110" t="str">
        <f>IFERROR(VLOOKUP(D5,DB!A:F,6,0),"")</f>
        <v>Generator-SG</v>
      </c>
      <c r="J5" s="110" t="str">
        <f>IFERROR(VLOOKUP(D5,DB!A:G,7,0),"")</f>
        <v>Vandalized</v>
      </c>
      <c r="K5" s="94" t="s">
        <v>39201</v>
      </c>
      <c r="L5" s="88" t="str">
        <f>IFERROR(VLOOKUP(D5,DB!A:I,9,0),"")</f>
        <v>Latis</v>
      </c>
    </row>
    <row r="6" spans="1:16" ht="15" customHeight="1">
      <c r="A6" s="110" t="s">
        <v>39198</v>
      </c>
      <c r="B6" s="110" t="str">
        <f>IFERROR(VLOOKUP(D6,DB!A:K,11,0),"")</f>
        <v>R4</v>
      </c>
      <c r="C6" s="90">
        <v>1</v>
      </c>
      <c r="D6" s="88" t="s">
        <v>29265</v>
      </c>
      <c r="E6" s="91" t="s">
        <v>39106</v>
      </c>
      <c r="F6" s="92"/>
      <c r="G6" s="93">
        <f t="shared" ca="1" si="0"/>
        <v>45994.515456250003</v>
      </c>
      <c r="H6" s="92">
        <v>45994.504155092596</v>
      </c>
      <c r="I6" s="110" t="str">
        <f>IFERROR(VLOOKUP(D6,DB!A:F,6,0),"")</f>
        <v>SCECO</v>
      </c>
      <c r="J6" s="110" t="str">
        <f>IFERROR(VLOOKUP(D6,DB!A:G,7,0),"")</f>
        <v>Dead</v>
      </c>
      <c r="K6" s="94" t="s">
        <v>39201</v>
      </c>
      <c r="L6" s="88" t="str">
        <f>IFERROR(VLOOKUP(D6,DB!A:I,9,0),"")</f>
        <v>Latis</v>
      </c>
    </row>
    <row r="7" spans="1:16" ht="15" customHeight="1">
      <c r="A7" s="110" t="s">
        <v>39202</v>
      </c>
      <c r="B7" s="110" t="str">
        <f>IFERROR(VLOOKUP(D7,DB!A:K,11,0),"")</f>
        <v>R4</v>
      </c>
      <c r="C7" s="90">
        <v>1</v>
      </c>
      <c r="D7" s="88" t="s">
        <v>37009</v>
      </c>
      <c r="E7" s="91" t="s">
        <v>39106</v>
      </c>
      <c r="F7" s="92">
        <v>45994.518576388888</v>
      </c>
      <c r="G7" s="93">
        <f t="shared" ca="1" si="0"/>
        <v>-3.1201388846966438E-3</v>
      </c>
      <c r="H7" s="92">
        <v>45994.537245370368</v>
      </c>
      <c r="I7" s="110" t="str">
        <f>IFERROR(VLOOKUP(D7,DB!A:F,6,0),"")</f>
        <v>SCECO</v>
      </c>
      <c r="J7" s="110" t="str">
        <f>IFERROR(VLOOKUP(D7,DB!A:G,7,0),"")</f>
        <v>Dead</v>
      </c>
      <c r="K7" s="94" t="s">
        <v>39203</v>
      </c>
      <c r="L7" s="88" t="str">
        <f>IFERROR(VLOOKUP(D7,DB!A:I,9,0),"")</f>
        <v>Latis</v>
      </c>
    </row>
    <row r="8" spans="1:16" ht="15" customHeight="1">
      <c r="A8" s="110" t="s">
        <v>39198</v>
      </c>
      <c r="B8" s="110" t="str">
        <f>IFERROR(VLOOKUP(D8,DB!A:K,11,0),"")</f>
        <v>R4</v>
      </c>
      <c r="C8" s="90">
        <v>1</v>
      </c>
      <c r="D8" s="88" t="s">
        <v>34791</v>
      </c>
      <c r="E8" s="91" t="s">
        <v>39106</v>
      </c>
      <c r="F8" s="92"/>
      <c r="G8" s="93">
        <f t="shared" ca="1" si="0"/>
        <v>45994.515456250003</v>
      </c>
      <c r="H8" s="92">
        <v>45994.50582175926</v>
      </c>
      <c r="I8" s="110" t="str">
        <f>IFERROR(VLOOKUP(D8,DB!A:F,6,0),"")</f>
        <v>SCECO</v>
      </c>
      <c r="J8" s="110" t="str">
        <f>IFERROR(VLOOKUP(D8,DB!A:G,7,0),"")</f>
        <v>Good</v>
      </c>
      <c r="K8" s="94" t="s">
        <v>39204</v>
      </c>
      <c r="L8" s="88" t="str">
        <f>IFERROR(VLOOKUP(D8,DB!A:I,9,0),"")</f>
        <v>Latis</v>
      </c>
    </row>
    <row r="9" spans="1:16" ht="15" customHeight="1">
      <c r="A9" s="110"/>
      <c r="B9" s="110" t="str">
        <f>IFERROR(VLOOKUP(D9,DB!A:K,11,0),"")</f>
        <v/>
      </c>
      <c r="C9" s="90"/>
      <c r="D9" s="88"/>
      <c r="E9" s="91"/>
      <c r="F9" s="92"/>
      <c r="G9" s="93">
        <f t="shared" ca="1" si="0"/>
        <v>45994.515456250003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45994.515456250003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45994.515456250003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45994.515456250003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45994.515456250003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45994.515456250003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45994.515456250003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45994.515456250003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45994.515456250003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45994.515456250003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45994.515456250003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45994.515456250003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45994.515456250003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45994.515456250003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45994.515456250003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45994.515456250003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45994.515456250003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45994.515456250003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45994.515456250003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45994.515456250003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45994.515456250003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45994.515456250003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45994.515456250003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45994.515456250003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45994.515456250003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45994.515456250003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45994.515456250003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45994.515456250003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45994.515456250003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45994.515456250003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45994.515456250003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45994.515456250003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45994.515456250003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45994.515456250003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45994.515456250003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45994.515456250003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45994.515456250003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45994.515456250003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45994.515456250003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45994.515456250003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45994.515456250003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45994.515456250003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45994.515456250003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45994.515456250003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45994.515456250003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45994.515456250003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45994.515456250003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45994.515456250003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45994.515456250003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45994.515456250003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45994.515456250003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45994.515456250003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45994.515456250003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45994.515456250003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45994.515456250003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45994.515456250003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45994.515456250003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45994.515456250003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45994.515456250003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45994.515456250003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45994.515456250003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45994.515456250003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45994.515456250003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45994.515456250003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45994.515456250003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45994.515456250003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45994.515456250003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45994.515456250003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45994.515456250003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45994.515456250003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45994.515456250003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45994.515456250003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45994.515456250003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45994.515456250003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45994.515456250003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45994.515456250003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45994.515456250003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45994.515456250003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45994.515456250003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45994.515456250003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45994.515456250003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45994.515456250003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45994.515456250003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45994.515456250003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45994.515456250003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45994.515456250003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45994.515456250003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45994.515456250003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45994.515456250003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45994.515456250003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45994.515456250003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45994.515456250003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45994.515456250003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45994.515456250003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45994.515456250003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45994.515456250003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45994.515456250003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45994.515456250003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45994.515456250003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45994.515456250003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45994.515456250003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45994.515456250003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45994.515456250003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45994.515456250003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45994.515456250003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45994.515456250003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45994.515456250003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45994.515456250003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45994.515456250003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45994.515456250003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45994.515456250003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45994.515456250003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45994.515456250003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45994.515456250003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45994.515456250003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45994.515456250003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45994.515456250003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45994.515456250003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45994.515456250003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45994.515456250003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45994.515456250003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45994.515456250003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45994.515456250003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45994.515456250003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45994.515456250003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45994.515456250003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45994.515456250003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45994.515456250003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45994.515456250003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45994.515456250003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45994.515456250003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45994.515456250003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45994.515456250003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45994.515456250003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45994.515456250003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45994.515456250003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45994.515456250003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45994.515456250003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45994.515456250003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45994.515456250003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45994.515456250003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45994.515456250003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45994.515456250003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45994.515456250003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45994.515456250003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45994.515456250003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45994.515456250003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45994.515456250003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45994.515456250003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45994.515456250003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45994.515456250003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45994.515456250003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45994.515456250003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45994.515456250003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45994.515456250003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45994.515456250003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45994.515456250003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45994.515456250003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45994.515456250003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45994.515456250003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45994.515456250003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45994.515456250003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45994.515456250003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45994.515456250003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45994.515456250003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45994.515456250003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45994.515456250003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45994.515456250003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45994.515456250003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45994.515456250003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45994.515456250003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45994.515456250003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45994.515456250003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45994.515456250003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45994.515456250003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45994.515456250003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45994.515456250003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45994.515456250003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45994.515456250003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45994.515456250003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45994.515456250003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45994.515456250003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45994.515456250003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45994.515456250003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45994.515456250003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45994.515456250003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45994.515456250003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45994.515456250003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45994.515456250003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45994.515456250003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45994.515456250003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45994.515456250003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45994.515456250003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45994.515456250003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45994.515456250003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45994.515456250003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45994.515456250003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45994.515456250003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45994.515456250003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45994.515456250003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45994.515456250003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45994.515456250003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45994.515456250003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45994.515456250003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45994.515456250003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45994.515456250003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45994.515456250003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45994.515456250003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45994.515456250003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45994.515456250003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45994.515456250003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45994.515456250003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45994.515456250003</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102.68339606481459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68.326578935186262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45.854345138890494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13.14215763888933</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5</v>
      </c>
      <c r="D6" s="37" t="s">
        <v>38344</v>
      </c>
      <c r="E6" s="37" t="s">
        <v>39185</v>
      </c>
      <c r="F6" s="38">
        <v>45994.527881944443</v>
      </c>
      <c r="G6" s="135">
        <f ca="1">IFERROR(NOW()-F6,"")</f>
        <v>-1.2425694440025836E-2</v>
      </c>
      <c r="H6" s="38">
        <v>45994.519641203704</v>
      </c>
      <c r="I6" s="37" t="str">
        <f>IFERROR(VLOOKUP(D6,DB!A:F,6,0),"")</f>
        <v>SCECO</v>
      </c>
      <c r="J6" s="37" t="str">
        <f>IFERROR(VLOOKUP(D6,DB!A:G,7,0),"")</f>
        <v>Haj Removal</v>
      </c>
      <c r="K6" s="37" t="s">
        <v>39214</v>
      </c>
      <c r="L6" s="37" t="str">
        <f>IFERROR(VLOOKUP(D6,DB!A:I,9,0),"")</f>
        <v>Latis</v>
      </c>
    </row>
    <row r="7" spans="1:13">
      <c r="A7" s="37"/>
      <c r="B7" s="37" t="str">
        <f>IFERROR(VLOOKUP(D7,DB!A:K,11,0),"")</f>
        <v/>
      </c>
      <c r="C7" s="37"/>
      <c r="D7" s="37"/>
      <c r="E7" s="37"/>
      <c r="F7" s="38"/>
      <c r="G7" s="135">
        <f ca="1">IFERROR(NOW()-F7,"")</f>
        <v>45994.515456250003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45994.515456250003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45994.515456250003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45994.515456250003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45994.515456250003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45994.515456250003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45994.515456250003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45994.515456250003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45994.515456250003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45994.515456250003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45994.515456250003</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45994.515456250003</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ca="1">IFERROR(NOW()-F19,"")</f>
        <v>45994.515456250003</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45994.515456250003</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45994.515456250003</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45994.515456250003</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45994.515456250003</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45994.515456250003</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45994.515456250003</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45994.515456250003</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45994.515456250003</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45994.515456250003</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45994.515456250003</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45994.515456250003</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45994.515456250003</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45994.515456250003</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45994.515456250003</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45994.515456250003</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45994.515456250003</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45994.515456250003</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45994.515456250003</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45994.515456250003</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45994.515456250003</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45994.515456250003</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45994.515456250003</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45994.515456250003</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45994.515456250003</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45994.515456250003</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45994.515456250003</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45994.515456250003</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45994.515456250003</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45994.515456250003</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45994.515456250003</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45994.515456250003</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45994.515456250003</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45994.515456250003</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45994.515456250003</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45994.515456250003</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45994.515456250003</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45994.515456250003</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45994.515456250003</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45994.515456250003</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45994.515456250003</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45994.515456250003</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45994.515456250003</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45994.515456250003</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45994.515456250003</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45994.515456250003</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45994.515456250003</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45994.515456250003</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45994.515456250003</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45994.515456250003</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45994.515456250003</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45994.515456250003</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45994.515456250003</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45994.515456250003</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45994.515456250003</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45994.515456250003</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45994.515456250003</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45994.515456250003</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45994.515456250003</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45994.515456250003</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45994.515456250003</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ca="1">IFERROR(NOW()-F80,"")</f>
        <v>45994.515456250003</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tabSelected="1" topLeftCell="A7" workbookViewId="0">
      <selection activeCell="B18" sqref="B18"/>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2</v>
      </c>
      <c r="D2" s="119" t="s">
        <v>29079</v>
      </c>
      <c r="E2" s="142" t="s">
        <v>39106</v>
      </c>
      <c r="F2" s="121">
        <v>45994.474074074074</v>
      </c>
      <c r="G2" s="72">
        <f ca="1">IFERROR(NOW()-F2,"-")</f>
        <v>4.1382175928447396E-2</v>
      </c>
      <c r="H2" s="121">
        <v>45994.474074074074</v>
      </c>
      <c r="I2" s="119" t="str">
        <f>IFERROR(VLOOKUP(D2,DB!A:F,6,0),"")</f>
        <v>SCECO</v>
      </c>
      <c r="J2" s="119" t="str">
        <f>IFERROR(VLOOKUP(D2,DB!A:G,7,0),"")</f>
        <v>Dead</v>
      </c>
      <c r="K2" s="122" t="s">
        <v>39216</v>
      </c>
      <c r="L2" s="137" t="str">
        <f>IFERROR(VLOOKUP(D2,DB!A:I,9,0),"")</f>
        <v>Latis</v>
      </c>
    </row>
    <row r="3" spans="1:16382" ht="31.5" customHeight="1">
      <c r="A3" s="118"/>
      <c r="B3" s="119" t="str">
        <f>IFERROR(VLOOKUP(D3,DB!A:K,11,0),"")</f>
        <v/>
      </c>
      <c r="C3" s="120"/>
      <c r="D3" s="119" t="s">
        <v>39217</v>
      </c>
      <c r="E3" s="142"/>
      <c r="F3" s="121"/>
      <c r="G3" s="72">
        <f ca="1">IFERROR(NOW()-F3,"-")</f>
        <v>45994.515456250003</v>
      </c>
      <c r="H3" s="121"/>
      <c r="I3" s="119" t="str">
        <f>IFERROR(VLOOKUP(D3,DB!A:F,6,0),"")</f>
        <v/>
      </c>
      <c r="J3" s="119" t="str">
        <f>IFERROR(VLOOKUP(D3,DB!A:G,7,0),"")</f>
        <v/>
      </c>
      <c r="K3" s="122"/>
      <c r="L3" s="137" t="str">
        <f>IFERROR(VLOOKUP(D3,DB!A:I,9,0),"")</f>
        <v/>
      </c>
    </row>
    <row r="4" spans="1:16382" ht="31.5" customHeight="1">
      <c r="A4" s="118"/>
      <c r="B4" s="119" t="str">
        <f>IFERROR(VLOOKUP(D4,DB!A:K,11,0),"")</f>
        <v>R6</v>
      </c>
      <c r="C4" s="120"/>
      <c r="D4" s="119" t="s">
        <v>33979</v>
      </c>
      <c r="E4" s="142"/>
      <c r="F4" s="121"/>
      <c r="G4" s="72">
        <f ca="1">IFERROR(NOW()-F4,"-")</f>
        <v>45994.515456250003</v>
      </c>
      <c r="H4" s="121"/>
      <c r="I4" s="119" t="str">
        <f>IFERROR(VLOOKUP(D4,DB!A:F,6,0),"")</f>
        <v>SCECO</v>
      </c>
      <c r="J4" s="119" t="str">
        <f>IFERROR(VLOOKUP(D4,DB!A:G,7,0),"")</f>
        <v xml:space="preserve">Weak </v>
      </c>
      <c r="K4" s="122"/>
      <c r="L4" s="137" t="str">
        <f>IFERROR(VLOOKUP(D4,DB!A:I,9,0),"")</f>
        <v>Latis</v>
      </c>
    </row>
    <row r="5" spans="1:16382" ht="31.5" customHeight="1">
      <c r="A5" s="118"/>
      <c r="B5" s="119" t="str">
        <f>IFERROR(VLOOKUP(D5,DB!A:K,11,0),"")</f>
        <v>R6</v>
      </c>
      <c r="C5" s="120"/>
      <c r="D5" s="119" t="s">
        <v>35929</v>
      </c>
      <c r="E5" s="142"/>
      <c r="F5" s="121"/>
      <c r="G5" s="72">
        <f ca="1">IFERROR(NOW()-F5,"-")</f>
        <v>45994.515456250003</v>
      </c>
      <c r="H5" s="121"/>
      <c r="I5" s="119" t="str">
        <f>IFERROR(VLOOKUP(D5,DB!A:F,6,0),"")</f>
        <v>SCECO</v>
      </c>
      <c r="J5" s="119" t="str">
        <f>IFERROR(VLOOKUP(D5,DB!A:G,7,0),"")</f>
        <v>Dead</v>
      </c>
      <c r="K5" s="122" t="s">
        <v>39218</v>
      </c>
      <c r="L5" s="137" t="str">
        <f>IFERROR(VLOOKUP(D5,DB!A:I,9,0),"")</f>
        <v>Latis</v>
      </c>
    </row>
    <row r="6" spans="1:16382" ht="31.5" customHeight="1">
      <c r="A6" s="118"/>
      <c r="B6" s="119" t="str">
        <f>IFERROR(VLOOKUP(D6,DB!A:K,11,0),"")</f>
        <v>R6</v>
      </c>
      <c r="C6" s="120"/>
      <c r="D6" s="119" t="s">
        <v>31082</v>
      </c>
      <c r="E6" s="142"/>
      <c r="F6" s="121"/>
      <c r="G6" s="72">
        <f ca="1">IFERROR(NOW()-F6,"-")</f>
        <v>45994.515456250003</v>
      </c>
      <c r="H6" s="121"/>
      <c r="I6" s="119" t="str">
        <f>IFERROR(VLOOKUP(D6,DB!A:F,6,0),"")</f>
        <v>SCECO</v>
      </c>
      <c r="J6" s="119" t="str">
        <f>IFERROR(VLOOKUP(D6,DB!A:G,7,0),"")</f>
        <v>Vandalized</v>
      </c>
      <c r="K6" s="122"/>
      <c r="L6" s="137" t="str">
        <f>IFERROR(VLOOKUP(D6,DB!A:I,9,0),"")</f>
        <v>Latis</v>
      </c>
    </row>
    <row r="7" spans="1:16382" ht="31.5" customHeight="1">
      <c r="A7" s="118"/>
      <c r="B7" s="119" t="str">
        <f>IFERROR(VLOOKUP(D7,DB!A:K,11,0),"")</f>
        <v>R6</v>
      </c>
      <c r="C7" s="120"/>
      <c r="D7" s="119" t="s">
        <v>29574</v>
      </c>
      <c r="E7" s="142"/>
      <c r="F7" s="121"/>
      <c r="G7" s="72">
        <f ca="1">IFERROR(NOW()-F7,"-")</f>
        <v>45994.515456250003</v>
      </c>
      <c r="H7" s="121"/>
      <c r="I7" s="119" t="str">
        <f>IFERROR(VLOOKUP(D7,DB!A:F,6,0),"")</f>
        <v>SCECO</v>
      </c>
      <c r="J7" s="119" t="str">
        <f>IFERROR(VLOOKUP(D7,DB!A:G,7,0),"")</f>
        <v>Vandalized</v>
      </c>
      <c r="K7" s="122"/>
      <c r="L7" s="137" t="str">
        <f>IFERROR(VLOOKUP(D7,DB!A:I,9,0),"")</f>
        <v>Latis</v>
      </c>
    </row>
    <row r="8" spans="1:16382" ht="31.5" customHeight="1">
      <c r="A8" s="118"/>
      <c r="B8" s="119" t="str">
        <f>IFERROR(VLOOKUP(D8,DB!A:K,11,0),"")</f>
        <v>R6</v>
      </c>
      <c r="C8" s="120"/>
      <c r="D8" s="119" t="s">
        <v>37578</v>
      </c>
      <c r="E8" s="142"/>
      <c r="F8" s="121"/>
      <c r="G8" s="72">
        <f ca="1">IFERROR(NOW()-F8,"-")</f>
        <v>45994.515456250003</v>
      </c>
      <c r="H8" s="121"/>
      <c r="I8" s="119" t="str">
        <f>IFERROR(VLOOKUP(D8,DB!A:F,6,0),"")</f>
        <v>SCECO</v>
      </c>
      <c r="J8" s="119" t="str">
        <f>IFERROR(VLOOKUP(D8,DB!A:G,7,0),"")</f>
        <v>Dead</v>
      </c>
      <c r="K8" s="122"/>
      <c r="L8" s="137" t="str">
        <f>IFERROR(VLOOKUP(D8,DB!A:I,9,0),"")</f>
        <v>Latis</v>
      </c>
    </row>
    <row r="9" spans="1:16382" ht="31.5" customHeight="1">
      <c r="A9" s="118"/>
      <c r="B9" s="119" t="str">
        <f>IFERROR(VLOOKUP(D9,DB!A:K,11,0),"")</f>
        <v>R6</v>
      </c>
      <c r="C9" s="120"/>
      <c r="D9" s="119" t="s">
        <v>29335</v>
      </c>
      <c r="E9" s="142"/>
      <c r="F9" s="121"/>
      <c r="G9" s="72">
        <f ca="1">IFERROR(NOW()-F9,"-")</f>
        <v>45994.515456250003</v>
      </c>
      <c r="H9" s="121"/>
      <c r="I9" s="119" t="str">
        <f>IFERROR(VLOOKUP(D9,DB!A:F,6,0),"")</f>
        <v>SCECO</v>
      </c>
      <c r="J9" s="119" t="str">
        <f>IFERROR(VLOOKUP(D9,DB!A:G,7,0),"")</f>
        <v>Dead</v>
      </c>
      <c r="K9" s="122"/>
      <c r="L9" s="137" t="str">
        <f>IFERROR(VLOOKUP(D9,DB!A:I,9,0),"")</f>
        <v>Latis</v>
      </c>
    </row>
    <row r="10" spans="1:16382" ht="31.5" customHeight="1">
      <c r="A10" s="118"/>
      <c r="B10" s="119" t="str">
        <f>IFERROR(VLOOKUP(D10,DB!A:K,11,0),"")</f>
        <v>R6</v>
      </c>
      <c r="C10" s="120"/>
      <c r="D10" s="119" t="s">
        <v>29079</v>
      </c>
      <c r="E10" s="142"/>
      <c r="F10" s="121"/>
      <c r="G10" s="72">
        <f ca="1">IFERROR(NOW()-F10,"-")</f>
        <v>45994.515456250003</v>
      </c>
      <c r="H10" s="121"/>
      <c r="I10" s="119" t="str">
        <f>IFERROR(VLOOKUP(D10,DB!A:F,6,0),"")</f>
        <v>SCECO</v>
      </c>
      <c r="J10" s="119" t="str">
        <f>IFERROR(VLOOKUP(D10,DB!A:G,7,0),"")</f>
        <v>Dead</v>
      </c>
      <c r="K10" s="122"/>
      <c r="L10" s="137" t="str">
        <f>IFERROR(VLOOKUP(D10,DB!A:I,9,0),"")</f>
        <v>Latis</v>
      </c>
    </row>
    <row r="11" spans="1:16382" ht="31.5" customHeight="1">
      <c r="A11" s="118"/>
      <c r="B11" s="119" t="str">
        <f>IFERROR(VLOOKUP(D11,DB!A:K,11,0),"")</f>
        <v>R6</v>
      </c>
      <c r="C11" s="120"/>
      <c r="D11" s="119" t="s">
        <v>29188</v>
      </c>
      <c r="E11" s="142"/>
      <c r="F11" s="121"/>
      <c r="G11" s="72">
        <f ca="1">IFERROR(NOW()-F11,"-")</f>
        <v>45994.515456250003</v>
      </c>
      <c r="H11" s="121"/>
      <c r="I11" s="119" t="str">
        <f>IFERROR(VLOOKUP(D11,DB!A:F,6,0),"")</f>
        <v>SCECO</v>
      </c>
      <c r="J11" s="119" t="str">
        <f>IFERROR(VLOOKUP(D11,DB!A:G,7,0),"")</f>
        <v>Vandalized</v>
      </c>
      <c r="K11" s="122"/>
      <c r="L11" s="137" t="str">
        <f>IFERROR(VLOOKUP(D11,DB!A:I,9,0),"")</f>
        <v>Latis</v>
      </c>
    </row>
    <row r="12" spans="1:16382" ht="31.5" customHeight="1">
      <c r="A12" s="118"/>
      <c r="B12" s="119" t="str">
        <f>IFERROR(VLOOKUP(D12,DB!A:K,11,0),"")</f>
        <v>R6</v>
      </c>
      <c r="C12" s="120"/>
      <c r="D12" s="119" t="s">
        <v>29335</v>
      </c>
      <c r="E12" s="142"/>
      <c r="F12" s="121"/>
      <c r="G12" s="72">
        <f ca="1">IFERROR(NOW()-F12,"-")</f>
        <v>45994.515456250003</v>
      </c>
      <c r="H12" s="121"/>
      <c r="I12" s="119" t="str">
        <f>IFERROR(VLOOKUP(D12,DB!A:F,6,0),"")</f>
        <v>SCECO</v>
      </c>
      <c r="J12" s="119" t="str">
        <f>IFERROR(VLOOKUP(D12,DB!A:G,7,0),"")</f>
        <v>Dead</v>
      </c>
      <c r="K12" s="122"/>
      <c r="L12" s="137" t="str">
        <f>IFERROR(VLOOKUP(D12,DB!A:I,9,0),"")</f>
        <v>Latis</v>
      </c>
    </row>
    <row r="13" spans="1:16382" ht="31.5" customHeight="1">
      <c r="A13" s="118"/>
      <c r="B13" s="119" t="str">
        <f>IFERROR(VLOOKUP(D13,DB!A:K,11,0),"")</f>
        <v>R6</v>
      </c>
      <c r="C13" s="120"/>
      <c r="D13" s="119" t="s">
        <v>33789</v>
      </c>
      <c r="E13" s="142"/>
      <c r="F13" s="121"/>
      <c r="G13" s="72">
        <f ca="1">IFERROR(NOW()-F13,"-")</f>
        <v>45994.515456250003</v>
      </c>
      <c r="H13" s="121"/>
      <c r="I13" s="119" t="str">
        <f>IFERROR(VLOOKUP(D13,DB!A:F,6,0),"")</f>
        <v>SCECO</v>
      </c>
      <c r="J13" s="119" t="str">
        <f>IFERROR(VLOOKUP(D13,DB!A:G,7,0),"")</f>
        <v>Dead</v>
      </c>
      <c r="K13" s="122"/>
      <c r="L13" s="137" t="str">
        <f>IFERROR(VLOOKUP(D13,DB!A:I,9,0),"")</f>
        <v>Latis</v>
      </c>
    </row>
    <row r="14" spans="1:16382" ht="31.5" customHeight="1">
      <c r="A14" s="118"/>
      <c r="B14" s="119" t="str">
        <f>IFERROR(VLOOKUP(D14,DB!A:K,11,0),"")</f>
        <v/>
      </c>
      <c r="C14" s="120"/>
      <c r="D14" s="119"/>
      <c r="E14" s="142"/>
      <c r="F14" s="121"/>
      <c r="G14" s="72">
        <f ca="1">IFERROR(NOW()-F14,"-")</f>
        <v>45994.515456250003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45994.515456250003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45994.515456250003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45994.515456250003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45994.515456250003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45994.515456250003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45994.515456250003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45994.515456250003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45994.515456250003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45994.515456250003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45994.515456250003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45994.515456250003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45994.515456250003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45994.515456250003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45994.515456250003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45994.515456250003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45994.515456250003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45994.515456250003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45994.515456250003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45994.515456250003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45994.515456250003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45994.515456250003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45994.515456250003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45994.515456250003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45994.515456250003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45994.515456250003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45994.515456250003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45994.515456250003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45994.515456250003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45994.515456250003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45994.515456250003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45994.515456250003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45994.515456250003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45994.515456250003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45994.515456250003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45994.515456250003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45994.515456250003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45994.515456250003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45994.515456250003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45994.515456250003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45994.515456250003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45994.515456250003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45994.515456250003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45994.515456250003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45994.515456250003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45994.515456250003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45994.515456250003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45994.515456250003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45994.515456250003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45994.515456250003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45994.515456250003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45994.515456250003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45994.515456250003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45994.515456250003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45994.515456250003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45994.515456250003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45994.515456250003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45994.515456250003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45994.515456250003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45994.515456250003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45994.515456250003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45994.515456250003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45994.515456250003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45994.515456250003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45994.515456250003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45994.515456250003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45994.515456250003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45994.515456250003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45994.515456250003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45994.515456250003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45994.515456250003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45994.515456250003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45994.515456250003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45994.515456250003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45994.515456250003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45994.515456250003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45994.515456250003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45994.515456250003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45994.515456250003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45994.515456250003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45994.515456250003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45994.515456250003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45994.515456250003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45994.515456250003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45994.515456250003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45994.515456250003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45994.515456250003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45994.515456250003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45994.515456250003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45994.515456250003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45994.515456250003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45994.515456250003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45994.515456250003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45994.515456250003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45994.515456250003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45994.515456250003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45994.515456250003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45994.515456250003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45994.515456250003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45994.515456250003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45994.515456250003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45994.515456250003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45994.515456250003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45994.515456250003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45994.515456250003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45994.515456250003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45994.515456250003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45994.515456250003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45994.515456250003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45994.515456250003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45994.515456250003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45994.515456250003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45994.515456250003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45994.515456250003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45994.515456250003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45994.515456250003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45994.515456250003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45994.515456250003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45994.515456250003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45994.515456250003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45994.515456250003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45994.515456250003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45994.515456250003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45994.515456250003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45994.515456250003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45994.515456250003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45994.515456250003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45994.515456250003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45994.515456250003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45994.515456250003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45994.515456250003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45994.515456250003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45994.515456250003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45994.515456250003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45994.515456250003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45994.515456250003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45994.515456250003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45994.515456250003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45994.515456250003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45994.515456250003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45994.515456250003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45994.515456250003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45994.515456250003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45994.515456250003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45994.515456250003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45994.515456250003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45994.515456250003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45994.515456250003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45994.515456250003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45994.515456250003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45994.515456250003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45994.515456250003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45994.515456250003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45994.515456250003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45994.515456250003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45994.515456250003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45994.515456250003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45994.515456250003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45994.515456250003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45994.515456250003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45994.515456250003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45994.515456250003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45994.515456250003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45994.515456250003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45994.515456250003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45994.515456250003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45994.515456250003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45994.515456250003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45994.515456250003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45994.515456250003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45994.515456250003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45994.515456250003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45994.515456250003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45994.515456250003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45994.515456250003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45994.515456250003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45994.515456250003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45994.515456250003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45994.515456250003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45994.515456250003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45994.515456250003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45994.515456250003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45994.515456250003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45994.515456250003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45994.515456250003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45994.515456250003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45994.515456250003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45994.515456250003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45994.515456250003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45994.515456250003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45994.515456250003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45994.515456250003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45994.515456250003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45994.515456250003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45994.515456250003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45994.515456250003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45994.515456250003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45994.515456250003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45994.515456250003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45994.515456250003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45994.515456250003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45994.515456250003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45994.515456250003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45994.515456250003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45994.515456250003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45994.515456250003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45994.515456250003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45994.515456250003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45994.515456250003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45994.515456250003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45994.515456250003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45994.515456250003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45994.515456250003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45994.515456250003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45994.515456250003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45994.515456250003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45994.515456250003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45994.515456250003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45994.515456250003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45994.515456250003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45994.515456250003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45994.515456250003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45994.515456250003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45994.515456250003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45994.515456250003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45994.515456250003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45994.515456250003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45994.515456250003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45994.515456250003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45994.515456250003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45994.515456250003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45994.515456250003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45994.515456250003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45994.515456250003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45994.515456250003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45994.515456250003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45994.515456250003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45994.515456250003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45994.515456250003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45994.515456250003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45994.515456250003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45994.515456250003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45994.515456250003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45994.515456250003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45994.515456250003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45994.515456250003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45994.515456250003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45994.515456250003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45994.515456250003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45994.515456250003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45994.515456250003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45994.515456250003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45994.515456250003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45994.515456250003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45994.515456250003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45994.515456250003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45994.515456250003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45994.515456250003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45994.515456250003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45994.515456250003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45994.515456250003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45994.515456250003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45994.515456250003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45994.515456250003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45994.515456250003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45994.515456250003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45994.515456250003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45994.515456250003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45994.515456250003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45994.515456250003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45994.515456250003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45994.515456250003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45994.515456250003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45994.515456250003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45994.515456250003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45994.515456250003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45994.515456250003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45994.515456250003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45994.515456250003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45994.515456250003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45994.515456250003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45994.515456250003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45994.515456250003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45994.515456250003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45994.515456250003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45994.515456250003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45994.515456250003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45994.515456250003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45994.515456250003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45994.515456250003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45994.515456250003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45994.515456250003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45994.515456250003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45994.515456250003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45994.515456250003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45994.515456250003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45994.515456250003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45994.515456250003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45994.515456250003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45994.515456250003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45994.515456250003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45994.515456250003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45994.515456250003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45994.515456250003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45994.515456250003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45994.515456250003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45994.515456250003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45994.515456250003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45994.515456250003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45994.515456250003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45994.515456250003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45994.515456250003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45994.515456250003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45994.515456250003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45994.515456250003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45994.515456250003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45994.515456250003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45994.515456250003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45994.515456250003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45994.515456250003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45994.515456250003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45994.515456250003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45994.515456250003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45994.515456250003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45994.515456250003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45994.515456250003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45994.515456250003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45994.515456250003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45994.515456250003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45994.515456250003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45994.515456250003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45994.515456250003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45994.515456250003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45994.515456250003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45994.515456250003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45994.515456250003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45994.515456250003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45994.515456250003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45994.515456250003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45994.515456250003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45994.515456250003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45994.515456250003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45994.515456250003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45994.515456250003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45994.515456250003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45994.515456250003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45994.515456250003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45994.515456250003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45994.515456250003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45994.515456250003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45994.515456250003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45994.515456250003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45994.515456250003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45994.515456250003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45994.515456250003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45994.515456250003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45994.515456250003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45994.515456250003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45994.515456250003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45994.515456250003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45994.515456250003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45994.515456250003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45994.515456250003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45994.515456250003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45994.515456250003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45994.515456250003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45994.515456250003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45994.515456250003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45994.515456250003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45994.515456250003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45994.515456250003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45994.515456250003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45994.515456250003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45994.515456250003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45994.515456250003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45994.515456250003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45994.515456250003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45994.515456250003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45994.515456250003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45994.515456250003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45994.515456250003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45994.515456250003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45994.515456250003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45994.515456250003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45994.515456250003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45994.515456250003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45994.515456250003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45994.515456250003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45994.515456250003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45994.515456250003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45994.515456250003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45994.515456250003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45994.515456250003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45994.515456250003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45994.515456250003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45994.515456250003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45994.515456250003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45994.515456250003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45994.515456250003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45994.515456250003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45994.515456250003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45994.515456250003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45994.515456250003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45994.515456250003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45994.515456250003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45994.515456250003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45994.515456250003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45994.515456250003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45994.515456250003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45994.515456250003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45994.515456250003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45994.515456250003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45994.515456250003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45994.515456250003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45994.515456250003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45994.515456250003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45994.515456250003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45994.515456250003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45994.515456250003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45994.515456250003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45994.515456250003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45994.515456250003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45994.515456250003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45994.515456250003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45994.515456250003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45994.515456250003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45994.515456250003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45994.515456250003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45994.515456250003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45994.515456250003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45994.515456250003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45994.515456250003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45994.515456250003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45994.515456250003</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45994.515456250003</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