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16" documentId="120_S{2AC9BD13-BADA-5192-A53E-5A8FF88502F6}" xr6:coauthVersionLast="47" xr6:coauthVersionMax="47" xr10:uidLastSave="{E8EABBDD-C4E7-4932-B4B1-213F113DCCC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 l="1"/>
  <c r="G7" i="5"/>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6" i="1"/>
  <c r="I7"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I3" i="1"/>
  <c r="I4" i="1"/>
  <c r="I5"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<sst xmlns="http://schemas.openxmlformats.org/spreadsheetml/2006/main" count="180301" uniqueCount="39134">
  <si>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</si>
  <si>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</si>
  <si>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</si>
  <si>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</si>
  <si>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</si>
  <si>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</si>
  <si>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</si>
  <si>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</si>
  <si>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</si>
  <si>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</si>
  <si>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</si>
  <si>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</si>
  <si>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</si>
  <si>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</si>
  <si>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</si>
  <si>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</si>
  <si>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</si>
  <si>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</si>
  <si>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</si>
  <si>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</si>
  <si>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</si>
  <si>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</si>
  <si>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</si>
  <si>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</si>
  <si>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</si>
  <si>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</si>
  <si>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</si>
  <si>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</si>
  <si>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</si>
  <si>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</si>
  <si>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</si>
  <si>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</si>
  <si>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</si>
  <si>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</si>
  <si>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</si>
  <si>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</si>
  <si>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</si>
  <si>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</si>
  <si>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</si>
  <si>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</si>
  <si>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</si>
  <si>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</si>
  <si>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</si>
  <si>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</si>
  <si>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</si>
  <si>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</si>
  <si>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</si>
  <si>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</si>
  <si>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</si>
  <si>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</si>
  <si>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</si>
  <si>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</si>
  <si>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</si>
  <si>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</si>
  <si>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</si>
  <si>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</si>
  <si>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</si>
  <si>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</si>
  <si>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</si>
  <si>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</si>
  <si>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</si>
  <si>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</si>
  <si>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</si>
  <si>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</si>
  <si>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</si>
  <si>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</si>
  <si>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</si>
  <si>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</si>
  <si>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</si>
  <si>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</si>
  <si>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</si>
  <si>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</si>
  <si>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</si>
  <si>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</si>
  <si>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</si>
  <si>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</si>
  <si>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</si>
  <si>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</si>
  <si>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</si>
  <si>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</si>
  <si>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</si>
  <si>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</si>
  <si>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</si>
  <si>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</si>
  <si>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</si>
  <si>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</si>
  <si>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</si>
  <si>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</si>
  <si>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</si>
  <si>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</si>
  <si>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</si>
  <si>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</si>
  <si>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</si>
  <si>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</si>
  <si>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</si>
  <si>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</si>
  <si>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</si>
  <si>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</si>
  <si>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</si>
  <si>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</si>
  <si>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</si>
  <si>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</si>
  <si>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</si>
  <si>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</si>
  <si>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</si>
  <si>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</si>
  <si>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</si>
  <si>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</si>
  <si>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</si>
  <si>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</si>
  <si>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</si>
  <si>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</si>
  <si>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</si>
  <si>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</si>
  <si>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</si>
  <si>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</si>
  <si>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</si>
  <si>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</si>
  <si>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</si>
  <si>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</si>
  <si>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</si>
  <si>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</si>
  <si>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</si>
  <si>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</si>
  <si>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</si>
  <si>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</si>
  <si>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</si>
  <si>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</si>
  <si>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</si>
  <si>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</si>
  <si>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</si>
  <si>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</si>
  <si>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</si>
  <si>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</si>
  <si>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</si>
  <si>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</si>
  <si>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</si>
  <si>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</si>
  <si>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</si>
  <si>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</si>
  <si>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</si>
  <si>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</si>
  <si>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</si>
  <si>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</si>
  <si>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</si>
  <si>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</si>
  <si>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</si>
  <si>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</si>
  <si>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</si>
  <si>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</si>
  <si>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</si>
  <si>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</si>
  <si>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</si>
  <si>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</si>
  <si>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</si>
  <si>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</si>
  <si>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</si>
  <si>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</si>
  <si>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</si>
  <si>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</si>
  <si>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</si>
  <si>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</si>
  <si>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</si>
  <si>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</si>
  <si>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</si>
  <si>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</si>
  <si>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</si>
  <si>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</si>
  <si>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</si>
  <si>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</si>
  <si>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</si>
  <si>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</si>
  <si>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</si>
  <si>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</si>
  <si>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</si>
  <si>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</si>
  <si>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</si>
  <si>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</si>
  <si>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</si>
  <si>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</si>
  <si>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</si>
  <si>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</si>
  <si>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</si>
  <si>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</si>
  <si>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</si>
  <si>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</si>
  <si>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</si>
  <si>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</si>
  <si>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</si>
  <si>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</si>
  <si>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</si>
  <si>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</si>
  <si>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</si>
  <si>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</si>
  <si>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</si>
  <si>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</si>
  <si>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</si>
  <si>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</si>
  <si>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</si>
  <si>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</si>
  <si>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</si>
  <si>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</si>
  <si>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</si>
  <si>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</si>
  <si>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</si>
  <si>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</si>
  <si>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</si>
  <si>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</si>
  <si>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</si>
  <si>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</si>
  <si>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</si>
  <si>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</si>
  <si>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</si>
  <si>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</si>
  <si>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</si>
  <si>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</si>
  <si>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</si>
  <si>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</si>
  <si>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</si>
  <si>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</si>
  <si>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</si>
  <si>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</si>
  <si>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</si>
  <si>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</si>
  <si>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</si>
  <si>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</si>
  <si>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</si>
  <si>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</si>
  <si>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</si>
  <si>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</si>
  <si>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</si>
  <si>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</si>
  <si>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</si>
  <si>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</si>
  <si>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</si>
  <si>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</si>
  <si>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</si>
  <si>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</si>
  <si>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</si>
  <si>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</si>
  <si>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</si>
  <si>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</si>
  <si>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</si>
  <si>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</si>
  <si>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</si>
  <si>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</si>
  <si>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</si>
  <si>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</si>
  <si>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</si>
  <si>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</si>
  <si>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</si>
  <si>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</si>
  <si>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</si>
  <si>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</si>
  <si>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</si>
  <si>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</si>
  <si>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</si>
  <si>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</si>
  <si>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</si>
  <si>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</si>
  <si>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</si>
  <si>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</si>
  <si>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</si>
  <si>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</si>
  <si>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</si>
  <si>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</si>
  <si>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</si>
  <si>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</si>
  <si>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</si>
  <si>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</si>
  <si>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</si>
  <si>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</si>
  <si>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</si>
  <si>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</si>
  <si>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</si>
  <si>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</si>
  <si>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</si>
  <si>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</si>
  <si>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</si>
  <si>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</si>
  <si>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</si>
  <si>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</si>
  <si>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</si>
  <si>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</si>
  <si>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</si>
  <si>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</si>
  <si>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</si>
  <si>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</si>
  <si>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</si>
  <si>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</si>
  <si>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</si>
  <si>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</si>
  <si>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</si>
  <si>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</si>
  <si>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</si>
  <si>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</si>
  <si>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</si>
  <si>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</si>
  <si>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</si>
  <si>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</si>
  <si>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</si>
  <si>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</si>
  <si>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</si>
  <si>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</si>
  <si>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</si>
  <si>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</si>
  <si>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</si>
  <si>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</si>
  <si>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</si>
  <si>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</si>
  <si>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</si>
  <si>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</si>
  <si>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</si>
  <si>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</si>
  <si>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</si>
  <si>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</si>
  <si>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</si>
  <si>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</si>
  <si>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</si>
  <si>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</si>
  <si>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</si>
  <si>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</si>
  <si>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</si>
  <si>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</si>
  <si>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</si>
  <si>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</si>
  <si>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</si>
  <si>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</si>
  <si>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</si>
  <si>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</si>
  <si>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</si>
  <si>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</si>
  <si>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</si>
  <si>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</si>
  <si>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</si>
  <si>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</si>
  <si>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</si>
  <si>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</si>
  <si>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</si>
  <si>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</si>
  <si>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</si>
  <si>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</si>
  <si>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</si>
  <si>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</si>
  <si>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</si>
  <si>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</si>
  <si>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</si>
  <si>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</si>
  <si>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</si>
  <si>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</si>
  <si>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</si>
  <si>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</si>
  <si>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</si>
  <si>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</si>
  <si>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</si>
  <si>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</si>
  <si>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</si>
  <si>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</si>
  <si>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</si>
  <si>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</si>
  <si>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</si>
  <si>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</si>
  <si>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</si>
  <si>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</si>
  <si>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</si>
  <si>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</si>
  <si>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</si>
  <si>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</si>
  <si>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</si>
  <si>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</si>
  <si>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</si>
  <si>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</si>
  <si>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</si>
  <si>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</si>
  <si>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</si>
  <si>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</si>
  <si>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</si>
  <si>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</si>
  <si>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</si>
  <si>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</si>
  <si>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</si>
  <si>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</si>
  <si>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</si>
  <si>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</si>
  <si>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</si>
  <si>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</si>
  <si>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</si>
  <si>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</si>
  <si>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</si>
  <si>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</si>
  <si>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</si>
  <si>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</si>
  <si>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</si>
  <si>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</si>
  <si>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</si>
  <si>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</si>
  <si>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</si>
  <si>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</si>
  <si>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</si>
  <si>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</si>
  <si>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</si>
  <si>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</si>
  <si>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</si>
  <si>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</si>
  <si>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</si>
  <si>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</si>
  <si>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</si>
  <si>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</si>
  <si>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</si>
  <si>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</si>
  <si>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</si>
  <si>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</si>
  <si>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</si>
  <si>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</si>
  <si>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</si>
  <si>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</si>
  <si>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</si>
  <si>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</si>
  <si>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</si>
  <si>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</si>
  <si>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</si>
  <si>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</si>
  <si>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</si>
  <si>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</si>
  <si>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</si>
  <si>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</si>
  <si>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</si>
  <si>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</si>
  <si>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</si>
  <si>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</si>
  <si>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</si>
  <si>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</si>
  <si>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</si>
  <si>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</si>
  <si>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</si>
  <si>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</si>
  <si>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</si>
  <si>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</si>
  <si>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</si>
  <si>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</si>
  <si>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</si>
  <si>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</si>
  <si>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</si>
  <si>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</si>
  <si>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</si>
  <si>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</si>
  <si>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</si>
  <si>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</si>
  <si>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</si>
  <si>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</si>
  <si>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</si>
  <si>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</si>
  <si>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</si>
  <si>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</si>
  <si>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</si>
  <si>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</si>
  <si>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</si>
  <si>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</si>
  <si>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</si>
  <si>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</si>
  <si>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</si>
  <si>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</si>
  <si>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</si>
  <si>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</si>
  <si>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</si>
  <si>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</si>
  <si>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</si>
  <si>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</si>
  <si>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</si>
  <si>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</si>
  <si>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</si>
  <si>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</si>
  <si>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</si>
  <si>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</si>
  <si>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</si>
  <si>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</si>
  <si>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</si>
  <si>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</si>
  <si>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</si>
  <si>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</si>
  <si>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</si>
  <si>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</si>
  <si>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</si>
  <si>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</si>
  <si>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</si>
  <si>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</si>
  <si>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</si>
  <si>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</si>
  <si>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</si>
  <si>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</si>
  <si>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</si>
  <si>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</si>
  <si>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</si>
  <si>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</si>
  <si>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</si>
  <si>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</si>
  <si>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</si>
  <si>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</si>
  <si>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</si>
  <si>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</si>
  <si>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</si>
  <si>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</si>
  <si>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</si>
  <si>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</si>
  <si>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</si>
  <si>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</si>
  <si>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</si>
  <si>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</si>
  <si>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</si>
  <si>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</si>
  <si>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</si>
  <si>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</si>
  <si>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</si>
  <si>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</si>
  <si>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</si>
  <si>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</si>
  <si>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</si>
  <si>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</si>
  <si>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</si>
  <si>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</si>
  <si>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</si>
  <si>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</si>
  <si>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</si>
  <si>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</si>
  <si>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</si>
  <si>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</si>
  <si>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</si>
  <si>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</si>
  <si>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</si>
  <si>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</si>
  <si>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</si>
  <si>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</si>
  <si>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</si>
  <si>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</si>
  <si>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</si>
  <si>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</si>
  <si>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</si>
  <si>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</si>
  <si>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</si>
  <si>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</si>
  <si>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</si>
  <si>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</si>
  <si>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</si>
  <si>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</si>
  <si>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</si>
  <si>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</si>
  <si>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</si>
  <si>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</si>
  <si>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</si>
  <si>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</si>
  <si>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</si>
  <si>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</si>
  <si>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</si>
  <si>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</si>
  <si>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</si>
  <si>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</si>
  <si>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</si>
  <si>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</si>
  <si>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</si>
  <si>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</si>
  <si>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</si>
  <si>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</si>
  <si>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</si>
  <si>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</si>
  <si>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</si>
  <si>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</si>
  <si>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</si>
  <si>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</si>
  <si>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</si>
  <si>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</si>
  <si>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</si>
  <si>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</si>
  <si>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</si>
  <si>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</si>
  <si>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</si>
  <si>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</si>
  <si>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</si>
  <si>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</si>
  <si>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</si>
  <si>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</si>
  <si>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</si>
  <si>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</si>
  <si>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</si>
  <si>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</si>
  <si>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</si>
  <si>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</si>
  <si>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</si>
  <si>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</si>
  <si>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</si>
  <si>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</si>
  <si>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</si>
  <si>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</si>
  <si>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</si>
  <si>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</si>
  <si>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</si>
  <si>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</si>
  <si>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</si>
  <si>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</si>
  <si>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</si>
  <si>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</si>
  <si>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</si>
  <si>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</si>
  <si>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</si>
  <si>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</si>
  <si>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</si>
  <si>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</si>
  <si>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</si>
  <si>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</si>
  <si>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</si>
  <si>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</si>
  <si>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</si>
  <si>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</si>
  <si>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</si>
  <si>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</si>
  <si>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</si>
  <si>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</si>
  <si>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</si>
  <si>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</si>
  <si>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</si>
  <si>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</si>
  <si>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</si>
  <si>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</si>
  <si>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</si>
  <si>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</si>
  <si>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</si>
  <si>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</si>
  <si>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</si>
  <si>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</si>
  <si>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</si>
  <si>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</si>
  <si>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</si>
  <si>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</si>
  <si>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</si>
  <si>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</si>
  <si>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</si>
  <si>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</si>
  <si>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</si>
  <si>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</si>
  <si>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</si>
  <si>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</si>
  <si>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</si>
  <si>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</si>
  <si>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</si>
  <si>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</si>
  <si>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</si>
  <si>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</si>
  <si>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</si>
  <si>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</si>
  <si>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</si>
  <si>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</si>
  <si>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</si>
  <si>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</si>
  <si>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</si>
  <si>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</si>
  <si>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</si>
  <si>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</si>
  <si>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</si>
  <si>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</si>
  <si>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</si>
  <si>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</si>
  <si>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</si>
  <si>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</si>
  <si>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</si>
  <si>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</si>
  <si>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</si>
  <si>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</si>
  <si>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</si>
  <si>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</si>
  <si>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</si>
  <si>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</si>
  <si>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</si>
  <si>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</si>
  <si>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</si>
  <si>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</si>
  <si>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</si>
  <si>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</si>
  <si>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</si>
  <si>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</si>
  <si>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</si>
  <si>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</si>
  <si>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</si>
  <si>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</si>
  <si>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</si>
  <si>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</si>
  <si>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</si>
  <si>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</si>
  <si>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</si>
  <si>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</si>
  <si>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</si>
  <si>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</si>
  <si>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</si>
  <si>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</si>
  <si>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</si>
  <si>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</si>
  <si>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</si>
  <si>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</si>
  <si>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</si>
  <si>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</si>
  <si>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</si>
  <si>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</si>
  <si>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</si>
  <si>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</si>
  <si>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</si>
  <si>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</si>
  <si>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</si>
  <si>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</si>
  <si>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</si>
  <si>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</si>
  <si>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</si>
  <si>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</si>
  <si>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</si>
  <si>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</si>
  <si>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</si>
  <si>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</si>
  <si>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</si>
  <si>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</si>
  <si>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</si>
  <si>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</si>
  <si>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</si>
  <si>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</si>
  <si>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</si>
  <si>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</si>
  <si>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</si>
  <si>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</si>
  <si>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</si>
  <si>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</si>
  <si>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</si>
  <si>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</si>
  <si>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</si>
  <si>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</si>
  <si>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</si>
  <si>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</si>
  <si>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</si>
  <si>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</si>
  <si>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</si>
  <si>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</si>
  <si>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</si>
  <si>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</si>
  <si>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</si>
  <si>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</si>
  <si>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</si>
  <si>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</si>
  <si>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</si>
  <si>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</si>
  <si>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</si>
  <si>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</si>
  <si>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</si>
  <si>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</si>
  <si>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</si>
  <si>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</si>
  <si>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</si>
  <si>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</si>
  <si>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</si>
  <si>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</si>
  <si>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</si>
  <si>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</si>
  <si>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</si>
  <si>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</si>
  <si>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</si>
  <si>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</si>
  <si>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</si>
  <si>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</si>
  <si>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</si>
  <si>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</si>
  <si>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</si>
  <si>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</si>
  <si>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</si>
  <si>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</si>
  <si>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</si>
  <si>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</si>
  <si>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</si>
  <si>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</si>
  <si>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</si>
  <si>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</si>
  <si>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</si>
  <si>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</si>
  <si>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</si>
  <si>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</si>
  <si>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</si>
  <si>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</si>
  <si>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</si>
  <si>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</si>
  <si>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</si>
  <si>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</si>
  <si>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</si>
  <si>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</si>
  <si>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</si>
  <si>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</si>
  <si>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</si>
  <si>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</si>
  <si>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</si>
  <si>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</si>
  <si>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</si>
  <si>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</si>
  <si>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</si>
  <si>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</si>
  <si>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</si>
  <si>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</si>
  <si>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</si>
  <si>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</si>
  <si>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</si>
  <si>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</si>
  <si>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</si>
  <si>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</si>
  <si>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</si>
  <si>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</si>
  <si>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</si>
  <si>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</si>
  <si>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</si>
  <si>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</si>
  <si>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</si>
  <si>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</si>
  <si>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</si>
  <si>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</si>
  <si>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</si>
  <si>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</si>
  <si>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</si>
  <si>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</si>
  <si>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</si>
  <si>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</si>
  <si>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</si>
  <si>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</si>
  <si>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</si>
  <si>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</si>
  <si>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</si>
  <si>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</si>
  <si>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</si>
  <si>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</si>
  <si>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</si>
  <si>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</si>
  <si>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</si>
  <si>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</si>
  <si>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</si>
  <si>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</si>
  <si>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</si>
  <si>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</si>
  <si>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</si>
  <si>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</si>
  <si>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</si>
  <si>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</si>
  <si>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</si>
  <si>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</si>
  <si>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</si>
  <si>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</si>
  <si>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</si>
  <si>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</si>
  <si>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</si>
  <si>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</si>
  <si>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</si>
  <si>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</si>
  <si>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</si>
  <si>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</si>
  <si>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</si>
  <si>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</si>
  <si>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</si>
  <si>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</si>
  <si>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</si>
  <si>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</si>
  <si>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</si>
  <si>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</si>
  <si>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</si>
  <si>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</si>
  <si>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</si>
  <si>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</si>
  <si>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</si>
  <si>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</si>
  <si>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</si>
  <si>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</si>
  <si>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</si>
  <si>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</si>
  <si>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</si>
  <si>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</si>
  <si>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</si>
  <si>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</si>
  <si>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</si>
  <si>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</si>
  <si>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</si>
  <si>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</si>
  <si>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</si>
  <si>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</si>
  <si>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</si>
  <si>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</si>
  <si>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</si>
  <si>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</si>
  <si>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</si>
  <si>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</si>
  <si>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</si>
  <si>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</si>
  <si>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</si>
  <si>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</si>
  <si>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</si>
  <si>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</si>
  <si>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</si>
  <si>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</si>
  <si>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</si>
  <si>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</si>
  <si>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</si>
  <si>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</si>
  <si>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</si>
  <si>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</si>
  <si>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</si>
  <si>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</si>
  <si>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</si>
  <si>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</si>
  <si>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</si>
  <si>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</si>
  <si>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</si>
  <si>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</si>
  <si>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</si>
  <si>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</si>
  <si>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</si>
  <si>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</si>
  <si>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</si>
  <si>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</si>
  <si>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</si>
  <si>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</si>
  <si>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</si>
  <si>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</si>
  <si>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</si>
  <si>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</si>
  <si>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</si>
  <si>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</si>
  <si>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</si>
  <si>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</si>
  <si>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</si>
  <si>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</si>
  <si>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</si>
  <si>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</si>
  <si>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</si>
  <si>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</si>
  <si>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</si>
  <si>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</si>
  <si>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</si>
  <si>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</si>
  <si>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</si>
  <si>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</si>
  <si>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</si>
  <si>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</si>
  <si>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</si>
  <si>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</si>
  <si>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</si>
  <si>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</si>
  <si>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</si>
  <si>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</si>
  <si>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</si>
  <si>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</si>
  <si>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</si>
  <si>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</si>
  <si>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</si>
  <si>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</si>
  <si>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</si>
  <si>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</si>
  <si>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</si>
  <si>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</si>
  <si>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</si>
  <si>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</si>
  <si>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</si>
  <si>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</si>
  <si>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</si>
  <si>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</si>
  <si>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</si>
  <si>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</si>
  <si>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</si>
  <si>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</si>
  <si>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</si>
  <si>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</si>
  <si>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</si>
  <si>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</si>
  <si>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</si>
  <si>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</si>
  <si>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</si>
  <si>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</si>
  <si>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</si>
  <si>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</si>
  <si>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</si>
  <si>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</si>
  <si>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</si>
  <si>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</si>
  <si>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</si>
  <si>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</si>
  <si>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</si>
  <si>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</si>
  <si>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</si>
  <si>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</si>
  <si>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</si>
  <si>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</si>
  <si>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</si>
  <si>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</si>
  <si>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</si>
  <si>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</si>
  <si>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</si>
  <si>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</si>
  <si>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</si>
  <si>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</si>
  <si>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</si>
  <si>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</si>
  <si>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</si>
  <si>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</si>
  <si>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</si>
  <si>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</si>
  <si>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</si>
  <si>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</si>
  <si>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</si>
  <si>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</si>
  <si>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</si>
  <si>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</si>
  <si>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</si>
  <si>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</si>
  <si>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</si>
  <si>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</si>
  <si>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</si>
  <si>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</si>
  <si>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</si>
  <si>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</si>
  <si>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</si>
  <si>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</si>
  <si>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</si>
  <si>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</si>
  <si>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</si>
  <si>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</si>
  <si>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</si>
  <si>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</si>
  <si>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</si>
  <si>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</si>
  <si>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</si>
  <si>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</si>
  <si>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</si>
  <si>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</si>
  <si>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</si>
  <si>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</si>
  <si>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</si>
  <si>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</si>
  <si>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</si>
  <si>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</si>
  <si>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</si>
  <si>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</si>
  <si>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</si>
  <si>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</si>
  <si>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</si>
  <si>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</si>
  <si>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</si>
  <si>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</si>
  <si>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</si>
  <si>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</si>
  <si>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</si>
  <si>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</si>
  <si>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</si>
  <si>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</si>
  <si>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</si>
  <si>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</si>
  <si>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</si>
  <si>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</si>
  <si>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</si>
  <si>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</si>
  <si>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</si>
  <si>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</si>
  <si>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</si>
  <si>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</si>
  <si>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</si>
  <si>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</si>
  <si>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</si>
  <si>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</si>
  <si>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</si>
  <si>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</si>
  <si>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</si>
  <si>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</si>
  <si>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</si>
  <si>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</si>
  <si>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</si>
  <si>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</si>
  <si>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</si>
  <si>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</si>
  <si>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</si>
  <si>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</si>
  <si>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</si>
  <si>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</si>
  <si>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</si>
  <si>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</si>
  <si>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</si>
  <si>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</si>
  <si>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</si>
  <si>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</si>
  <si>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</si>
  <si>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</si>
  <si>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</si>
  <si>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</si>
  <si>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</si>
  <si>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</si>
  <si>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</si>
  <si>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</si>
  <si>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</si>
  <si>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</si>
  <si>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</si>
  <si>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</si>
  <si>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</si>
  <si>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</si>
  <si>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</si>
  <si>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</si>
  <si>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</si>
  <si>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</si>
  <si>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</si>
  <si>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</si>
  <si>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</si>
  <si>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</si>
  <si>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</si>
  <si>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</si>
  <si>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</si>
  <si>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</si>
  <si>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</si>
  <si>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</si>
  <si>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</si>
  <si>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</si>
  <si>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</si>
  <si>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</si>
  <si>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</si>
  <si>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</si>
  <si>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</si>
  <si>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</si>
  <si>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</si>
  <si>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</si>
  <si>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</si>
  <si>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</si>
  <si>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</si>
  <si>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</si>
  <si>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</si>
  <si>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</si>
  <si>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</si>
  <si>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</si>
  <si>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</si>
  <si>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</si>
  <si>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</si>
  <si>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</si>
  <si>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</si>
  <si>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</si>
  <si>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</si>
  <si>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</si>
  <si>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</si>
  <si>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</si>
  <si>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</si>
  <si>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</si>
  <si>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</si>
  <si>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</si>
  <si>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</si>
  <si>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</si>
  <si>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</si>
  <si>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</si>
  <si>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</si>
  <si>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</si>
  <si>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</si>
  <si>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</si>
  <si>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</si>
  <si>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</si>
  <si>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</si>
  <si>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</si>
  <si>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</si>
  <si>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</si>
  <si>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</si>
  <si>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</si>
  <si>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</si>
  <si>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</si>
  <si>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</si>
  <si>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</si>
  <si>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</si>
  <si>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</si>
  <si>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</si>
  <si>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</si>
  <si>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</si>
  <si>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</si>
  <si>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</si>
  <si>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</si>
  <si>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</si>
  <si>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</si>
  <si>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</si>
  <si>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</si>
  <si>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</si>
  <si>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</si>
  <si>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</si>
  <si>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</si>
  <si>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</si>
  <si>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</si>
  <si>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</si>
  <si>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</si>
  <si>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</si>
  <si>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</si>
  <si>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</si>
  <si>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</si>
  <si>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</si>
  <si>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</si>
  <si>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</si>
  <si>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</si>
  <si>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</si>
  <si>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</si>
  <si>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</si>
  <si>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</si>
  <si>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</si>
  <si>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</si>
  <si>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</si>
  <si>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</si>
  <si>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</si>
  <si>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</si>
  <si>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</si>
  <si>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</si>
  <si>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</si>
  <si>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</si>
  <si>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</si>
  <si>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</si>
  <si>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</si>
  <si>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</si>
  <si>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</si>
  <si>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</si>
  <si>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</si>
  <si>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</si>
  <si>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</si>
  <si>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</si>
  <si>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</si>
  <si>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</si>
  <si>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</si>
  <si>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</si>
  <si>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</si>
  <si>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</si>
  <si>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</si>
  <si>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</si>
  <si>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</si>
  <si>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</si>
  <si>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</si>
  <si>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</si>
  <si>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</si>
  <si>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</si>
  <si>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</si>
  <si>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</si>
  <si>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</si>
  <si>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</si>
  <si>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</si>
  <si>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</si>
  <si>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</si>
  <si>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</si>
  <si>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</si>
  <si>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</si>
  <si>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</si>
  <si>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</si>
  <si>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</si>
  <si>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</si>
  <si>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</si>
  <si>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</si>
  <si>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</si>
  <si>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</si>
  <si>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</si>
  <si>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</si>
  <si>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</si>
  <si>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</si>
  <si>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</si>
  <si>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</si>
  <si>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</si>
  <si>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</si>
  <si>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</si>
  <si>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</si>
  <si>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</si>
  <si>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</si>
  <si>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</si>
  <si>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</si>
  <si>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</si>
  <si>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</si>
  <si>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</si>
  <si>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</si>
  <si>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</si>
  <si>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</si>
  <si>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</si>
  <si>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</si>
  <si>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</si>
  <si>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</si>
  <si>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</si>
  <si>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</si>
  <si>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</si>
  <si>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</si>
  <si>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</si>
  <si>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</si>
  <si>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</si>
  <si>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</si>
  <si>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</si>
  <si>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</si>
  <si>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</si>
  <si>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</si>
  <si>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</si>
  <si>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</si>
  <si>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</si>
  <si>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</si>
  <si>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</si>
  <si>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</si>
  <si>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</si>
  <si>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</si>
  <si>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</si>
  <si>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</si>
  <si>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</si>
  <si>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</si>
  <si>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</si>
  <si>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</si>
  <si>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</si>
  <si>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</si>
  <si>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</si>
  <si>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</si>
  <si>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</si>
  <si>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</si>
  <si>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</si>
  <si>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</si>
  <si>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</si>
  <si>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</si>
  <si>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</si>
  <si>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</si>
  <si>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</si>
  <si>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</si>
  <si>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</si>
  <si>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</si>
  <si>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</si>
  <si>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</si>
  <si>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</si>
  <si>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</si>
  <si>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</si>
  <si>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</si>
  <si>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</si>
  <si>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</si>
  <si>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</si>
  <si>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</si>
  <si>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</si>
  <si>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</si>
  <si>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</si>
  <si>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</si>
  <si>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</si>
  <si>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</si>
  <si>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</si>
  <si>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</si>
  <si>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</si>
  <si>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</si>
  <si>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</si>
  <si>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</si>
  <si>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</si>
  <si>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</si>
  <si>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</si>
  <si>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</si>
  <si>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</si>
  <si>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</si>
  <si>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</si>
  <si>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</si>
  <si>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</si>
  <si>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</si>
  <si>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</si>
  <si>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</si>
  <si>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</si>
  <si>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</si>
  <si>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</si>
  <si>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</si>
  <si>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</si>
  <si>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</si>
  <si>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</si>
  <si>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</si>
  <si>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</si>
  <si>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</si>
  <si>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</si>
  <si>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</si>
  <si>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</si>
  <si>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</si>
  <si>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</si>
  <si>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</si>
  <si>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</si>
  <si>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</si>
  <si>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</si>
  <si>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</si>
  <si>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</si>
  <si>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</si>
  <si>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</si>
  <si>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</si>
  <si>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</si>
  <si>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</si>
  <si>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</si>
  <si>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</si>
  <si>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</si>
  <si>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</si>
  <si>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</si>
  <si>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</si>
  <si>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</si>
  <si>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</si>
  <si>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</si>
  <si>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</si>
  <si>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</si>
  <si>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</si>
  <si>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</si>
  <si>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</si>
  <si>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</si>
  <si>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</si>
  <si>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</si>
  <si>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</si>
  <si>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</si>
  <si>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</si>
  <si>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</si>
  <si>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</si>
  <si>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</si>
  <si>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</si>
  <si>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</si>
  <si>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</si>
  <si>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</si>
  <si>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</si>
  <si>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</si>
  <si>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</si>
  <si>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</si>
  <si>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</si>
  <si>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</si>
  <si>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</si>
  <si>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</si>
  <si>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</si>
  <si>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</si>
  <si>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</si>
  <si>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</si>
  <si>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</si>
  <si>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</si>
  <si>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</si>
  <si>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</si>
  <si>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</si>
  <si>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</si>
  <si>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</si>
  <si>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</si>
  <si>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</si>
  <si>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</si>
  <si>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</si>
  <si>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</si>
  <si>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</si>
  <si>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</si>
  <si>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</si>
  <si>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</si>
  <si>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</si>
  <si>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</si>
  <si>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</si>
  <si>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</si>
  <si>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</si>
  <si>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</si>
  <si>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</si>
  <si>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</si>
  <si>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</si>
  <si>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</si>
  <si>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</si>
  <si>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</si>
  <si>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</si>
  <si>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</si>
  <si>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</si>
  <si>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</si>
  <si>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</si>
  <si>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</si>
  <si>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</si>
  <si>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</si>
  <si>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</si>
  <si>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</si>
  <si>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</si>
  <si>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</si>
  <si>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</si>
  <si>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</si>
  <si>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</si>
  <si>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</si>
  <si>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</si>
  <si>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</si>
  <si>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</si>
  <si>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</si>
  <si>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</si>
  <si>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</si>
  <si>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</si>
  <si>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</si>
  <si>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</si>
  <si>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</si>
  <si>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</si>
  <si>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</si>
  <si>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</si>
  <si>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</si>
  <si>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</si>
  <si>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</si>
  <si>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</si>
  <si>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</si>
  <si>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</si>
  <si>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</si>
  <si>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</si>
  <si>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</si>
  <si>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</si>
  <si>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</si>
  <si>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</si>
  <si>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</si>
  <si>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</si>
  <si>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</si>
  <si>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</si>
  <si>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</si>
  <si>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</si>
  <si>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</si>
  <si>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</si>
  <si>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</si>
  <si>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</si>
  <si>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</si>
  <si>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</si>
  <si>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</si>
  <si>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</si>
  <si>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</si>
  <si>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</si>
  <si>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</si>
  <si>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</si>
  <si>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</si>
  <si>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</si>
  <si>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</si>
  <si>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</si>
  <si>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</si>
  <si>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</si>
  <si>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</si>
  <si>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</si>
  <si>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</si>
  <si>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</si>
  <si>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</si>
  <si>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</si>
  <si>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</si>
  <si>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</si>
  <si>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</si>
  <si>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</si>
  <si>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</si>
  <si>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</si>
  <si>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</si>
  <si>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</si>
  <si>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</si>
  <si>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</si>
  <si>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</si>
  <si>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</si>
  <si>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</si>
  <si>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</si>
  <si>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</si>
  <si>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</si>
  <si>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</si>
  <si>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</si>
  <si>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</si>
  <si>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</si>
  <si>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</si>
  <si>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</si>
  <si>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</si>
  <si>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</si>
  <si>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</si>
  <si>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</si>
  <si>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</si>
  <si>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</si>
  <si>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</si>
  <si>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</si>
  <si>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</si>
  <si>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</si>
  <si>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</si>
  <si>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</si>
  <si>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</si>
  <si>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</si>
  <si>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</si>
  <si>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</si>
  <si>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</si>
  <si>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</si>
  <si>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</si>
  <si>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</si>
  <si>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</si>
  <si>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</si>
  <si>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</si>
  <si>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</si>
  <si>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</si>
  <si>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</si>
  <si>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</si>
  <si>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</si>
  <si>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</si>
  <si>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</si>
  <si>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</si>
  <si>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</si>
  <si>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</si>
  <si>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</si>
  <si>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</si>
  <si>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</si>
  <si>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</si>
  <si>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</si>
  <si>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</si>
  <si>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</si>
  <si>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</si>
  <si>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</si>
  <si>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</si>
  <si>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</si>
  <si>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</si>
  <si>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</si>
  <si>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</si>
  <si>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</si>
  <si>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</si>
  <si>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</si>
  <si>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</si>
  <si>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</si>
  <si>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</si>
  <si>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</si>
  <si>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</si>
  <si>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</si>
  <si>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</si>
  <si>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</si>
  <si>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</si>
  <si>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</si>
  <si>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</si>
  <si>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</si>
  <si>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</si>
  <si>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</si>
  <si>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</si>
  <si>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</si>
  <si>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</si>
  <si>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</si>
  <si>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</si>
  <si>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</si>
  <si>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</si>
  <si>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</si>
  <si>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</si>
  <si>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</si>
  <si>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</si>
  <si>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</si>
  <si>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</si>
  <si>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</si>
  <si>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</si>
  <si>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</si>
  <si>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</si>
  <si>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</si>
  <si>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</si>
  <si>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</si>
  <si>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</si>
  <si>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</si>
  <si>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</si>
  <si>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</si>
  <si>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</si>
  <si>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</si>
  <si>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</si>
  <si>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</si>
  <si>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</si>
  <si>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</si>
  <si>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</si>
  <si>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</si>
  <si>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</si>
  <si>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</si>
  <si>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</si>
  <si>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</si>
  <si>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</si>
  <si>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</si>
  <si>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</si>
  <si>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</si>
  <si>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</si>
  <si>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</si>
  <si>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</si>
  <si>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</si>
  <si>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</si>
  <si>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</si>
  <si>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</si>
  <si>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</si>
  <si>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</si>
  <si>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</si>
  <si>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</si>
  <si>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</si>
  <si>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</si>
  <si>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</si>
  <si>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</si>
  <si>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</si>
  <si>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</si>
  <si>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</si>
  <si>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</si>
  <si>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</si>
  <si>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</si>
  <si>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</si>
  <si>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</si>
  <si>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</si>
  <si>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</si>
  <si>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</si>
  <si>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</si>
  <si>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</si>
  <si>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</si>
  <si>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</si>
  <si>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</si>
  <si>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</si>
  <si>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</si>
  <si>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</si>
  <si>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</si>
  <si>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</si>
  <si>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</si>
  <si>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</si>
  <si>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</si>
  <si>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</si>
  <si>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</si>
  <si>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</si>
  <si>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</si>
  <si>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</si>
  <si>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</si>
  <si>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</si>
  <si>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</si>
  <si>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</si>
  <si>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</si>
  <si>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</si>
  <si>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</si>
  <si>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</si>
  <si>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</si>
  <si>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</si>
  <si>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</si>
  <si>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</si>
  <si>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</si>
  <si>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</si>
  <si>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</si>
  <si>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</si>
  <si>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</si>
  <si>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</si>
  <si>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</si>
  <si>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</si>
  <si>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</si>
  <si>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</si>
  <si>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</si>
  <si>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</si>
  <si>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</si>
  <si>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</si>
  <si>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</si>
  <si>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</si>
  <si>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</si>
  <si>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</si>
  <si>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</si>
  <si>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</si>
  <si>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</si>
  <si>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</si>
  <si>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</si>
  <si>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</si>
  <si>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</si>
  <si>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</si>
  <si>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</si>
  <si>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</si>
  <si>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</si>
  <si>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</si>
  <si>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</si>
  <si>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</si>
  <si>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</si>
  <si>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</si>
  <si>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</si>
  <si>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</si>
  <si>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</si>
  <si>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</si>
  <si>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</si>
  <si>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</si>
  <si>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</si>
  <si>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</si>
  <si>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</si>
  <si>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</si>
  <si>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</si>
  <si>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</si>
  <si>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</si>
  <si>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</si>
  <si>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</si>
  <si>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</si>
  <si>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</si>
  <si>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</si>
  <si>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</si>
  <si>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</si>
  <si>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</si>
  <si>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</si>
  <si>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</si>
  <si>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</si>
  <si>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</si>
  <si>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</si>
  <si>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</si>
  <si>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</si>
  <si>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</si>
  <si>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</si>
  <si>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</si>
  <si>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</si>
  <si>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</si>
  <si>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</si>
  <si>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</si>
  <si>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</si>
  <si>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</si>
  <si>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</si>
  <si>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</si>
  <si>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</si>
  <si>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</si>
  <si>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</si>
  <si>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</si>
  <si>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</si>
  <si>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</si>
  <si>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</si>
  <si>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</si>
  <si>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</si>
  <si>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</si>
  <si>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</si>
  <si>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</si>
  <si>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</si>
  <si>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</si>
  <si>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</si>
  <si>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</si>
  <si>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</si>
  <si>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</si>
  <si>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</si>
  <si>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</si>
  <si>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</si>
  <si>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</si>
  <si>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</si>
  <si>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</si>
  <si>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</si>
  <si>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</si>
  <si>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</si>
  <si>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</si>
  <si>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</si>
  <si>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</si>
  <si>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</si>
  <si>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</si>
  <si>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</si>
  <si>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</si>
  <si>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</si>
  <si>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</si>
  <si>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</si>
  <si>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</si>
  <si>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</si>
  <si>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</si>
  <si>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</si>
  <si>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</si>
  <si>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</si>
  <si>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</si>
  <si>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</si>
  <si>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</si>
  <si>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</si>
  <si>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</si>
  <si>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</si>
  <si>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</si>
  <si>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</si>
  <si>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</si>
  <si>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</si>
  <si>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</si>
  <si>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</si>
  <si>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</si>
  <si>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</si>
  <si>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</si>
  <si>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</si>
  <si>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</si>
  <si>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</si>
  <si>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</si>
  <si>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</si>
  <si>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</si>
  <si>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</si>
  <si>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</si>
  <si>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</si>
  <si>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</si>
  <si>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</si>
  <si>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</si>
  <si>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</si>
  <si>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</si>
  <si>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</si>
  <si>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</si>
  <si>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</si>
  <si>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</si>
  <si>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</si>
  <si>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</si>
  <si>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</si>
  <si>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</si>
  <si>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</si>
  <si>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</si>
  <si>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</si>
  <si>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</si>
  <si>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</si>
  <si>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</si>
  <si>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</si>
  <si>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</si>
  <si>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</si>
  <si>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</si>
  <si>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</si>
  <si>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</si>
  <si>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</si>
  <si>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</si>
  <si>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</si>
  <si>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</si>
  <si>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</si>
  <si>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</si>
  <si>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</si>
  <si>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</si>
  <si>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</si>
  <si>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</si>
  <si>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</si>
  <si>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</si>
  <si>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</si>
  <si>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</si>
  <si>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</si>
  <si>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</si>
  <si>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</si>
  <si>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</si>
  <si>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</si>
  <si>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</si>
  <si>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</si>
  <si>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</si>
  <si>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</si>
  <si>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</si>
  <si>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</si>
  <si>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</si>
  <si>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</si>
  <si>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</si>
  <si>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</si>
  <si>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</si>
  <si>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</si>
  <si>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</si>
  <si>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</si>
  <si>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</si>
  <si>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</si>
  <si>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</si>
  <si>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</si>
  <si>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</si>
  <si>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</si>
  <si>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</si>
  <si>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</si>
  <si>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</si>
  <si>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</si>
  <si>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</si>
  <si>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</si>
  <si>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</si>
  <si>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</si>
  <si>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</si>
  <si>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</si>
  <si>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</si>
  <si>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</si>
  <si>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</si>
  <si>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</si>
  <si>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</si>
  <si>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</si>
  <si>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</si>
  <si>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</si>
  <si>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</si>
  <si>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</si>
  <si>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</si>
  <si>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</si>
  <si>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</si>
  <si>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</si>
  <si>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</si>
  <si>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</si>
  <si>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</si>
  <si>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</si>
  <si>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</si>
  <si>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</si>
  <si>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</si>
  <si>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</si>
  <si>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</si>
  <si>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</si>
  <si>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</si>
  <si>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</si>
  <si>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</si>
  <si>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</si>
  <si>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</si>
  <si>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</si>
  <si>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</si>
  <si>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</si>
  <si>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</si>
  <si>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</si>
  <si>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</si>
  <si>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</si>
  <si>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</si>
  <si>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</si>
  <si>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</si>
  <si>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</si>
  <si>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</si>
  <si>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</si>
  <si>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</si>
  <si>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</si>
  <si>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</si>
  <si>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</si>
  <si>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</si>
  <si>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</si>
  <si>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</si>
  <si>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</si>
  <si>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</si>
  <si>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</si>
  <si>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</si>
  <si>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</si>
  <si>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</si>
  <si>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</si>
  <si>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</si>
  <si>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</si>
  <si>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</si>
  <si>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</si>
  <si>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</si>
  <si>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</si>
  <si>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</si>
  <si>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</si>
  <si>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</si>
  <si>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</si>
  <si>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</si>
  <si>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</si>
  <si>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</si>
  <si>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</si>
  <si>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</si>
  <si>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</si>
  <si>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</si>
  <si>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</si>
  <si>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</si>
  <si>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</si>
  <si>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</si>
  <si>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</si>
  <si>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</si>
  <si>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</si>
  <si>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</si>
  <si>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</si>
  <si>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</si>
  <si>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</si>
  <si>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</si>
  <si>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</si>
  <si>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</si>
  <si>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</si>
  <si>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</si>
  <si>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</si>
  <si>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</si>
  <si>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</si>
  <si>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</si>
  <si>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</si>
  <si>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</si>
  <si>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</si>
  <si>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</si>
  <si>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</si>
  <si>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</si>
  <si>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</si>
  <si>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</si>
  <si>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</si>
  <si>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</si>
  <si>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</si>
  <si>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</si>
  <si>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</si>
  <si>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</si>
  <si>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</si>
  <si>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</si>
  <si>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</si>
  <si>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</si>
  <si>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</si>
  <si>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</si>
  <si>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</si>
  <si>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</si>
  <si>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</si>
  <si>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</si>
  <si>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</si>
  <si>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</si>
  <si>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</si>
  <si>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</si>
  <si>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</si>
  <si>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</si>
  <si>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</si>
  <si>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</si>
  <si>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</si>
  <si>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</si>
  <si>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</si>
  <si>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</si>
  <si>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</si>
  <si>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</si>
  <si>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</si>
  <si>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</si>
  <si>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</si>
  <si>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</si>
  <si>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</si>
  <si>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</si>
  <si>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</si>
  <si>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</si>
  <si>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</si>
  <si>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</si>
  <si>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</si>
  <si>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</si>
  <si>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</si>
  <si>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</si>
  <si>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</si>
  <si>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</si>
  <si>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</si>
  <si>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</si>
  <si>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</si>
  <si>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</si>
  <si>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</si>
  <si>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</si>
  <si>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</si>
  <si>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</si>
  <si>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</si>
  <si>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</si>
  <si>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</si>
  <si>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</si>
  <si>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</si>
  <si>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</si>
  <si>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</si>
  <si>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</si>
  <si>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</si>
  <si>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</si>
  <si>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</si>
  <si>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</si>
  <si>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</si>
  <si>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</si>
  <si>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</si>
  <si>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</si>
  <si>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</si>
  <si>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</si>
  <si>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</si>
  <si>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</si>
  <si>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</si>
  <si>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</si>
  <si>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</si>
  <si>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</si>
  <si>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</si>
  <si>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</si>
  <si>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</si>
  <si>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</si>
  <si>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</si>
  <si>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</si>
  <si>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</si>
  <si>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</si>
  <si>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</si>
  <si>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</si>
  <si>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</si>
  <si>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</si>
  <si>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</si>
  <si>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</si>
  <si>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</si>
  <si>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</si>
  <si>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</si>
  <si>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</si>
  <si>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</si>
  <si>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</si>
  <si>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</si>
  <si>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</si>
  <si>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</si>
  <si>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</si>
  <si>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</si>
  <si>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</si>
  <si>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</si>
  <si>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</si>
  <si>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</si>
  <si>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</si>
  <si>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</si>
  <si>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</si>
  <si>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</si>
  <si>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</si>
  <si>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</si>
  <si>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</si>
  <si>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</si>
  <si>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</si>
  <si>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</si>
  <si>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</si>
  <si>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</si>
  <si>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</si>
  <si>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</si>
  <si>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</si>
  <si>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</si>
  <si>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</si>
  <si>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</si>
  <si>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</si>
  <si>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</si>
  <si>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</si>
  <si>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</si>
  <si>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</si>
  <si>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</si>
  <si>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</si>
  <si>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</si>
  <si>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</si>
  <si>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</si>
  <si>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</si>
  <si>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</si>
  <si>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</si>
  <si>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</si>
  <si>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</si>
  <si>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</si>
  <si>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</si>
  <si>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</si>
  <si>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</si>
  <si>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</si>
  <si>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</si>
  <si>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</si>
  <si>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</si>
  <si>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</si>
  <si>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</si>
  <si>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</si>
  <si>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</si>
  <si>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</si>
  <si>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</si>
  <si>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</si>
  <si>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</si>
  <si>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</si>
  <si>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</si>
  <si>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</si>
  <si>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</si>
  <si>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</si>
  <si>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</si>
  <si>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</si>
  <si>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</si>
  <si>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</si>
  <si>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</si>
  <si>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</si>
  <si>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</si>
  <si>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</si>
  <si>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</si>
  <si>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</si>
  <si>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</si>
  <si>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</si>
  <si>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</si>
  <si>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</si>
  <si>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</si>
  <si>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</si>
  <si>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</si>
  <si>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</si>
  <si>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</si>
  <si>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</si>
  <si>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</si>
  <si>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</si>
  <si>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</si>
  <si>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</si>
  <si>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</si>
  <si>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</si>
  <si>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</si>
  <si>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</si>
  <si>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</si>
  <si>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</si>
  <si>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</si>
  <si>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</si>
  <si>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</si>
  <si>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</si>
  <si>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</si>
  <si>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</si>
  <si>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</si>
  <si>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</si>
  <si>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</si>
  <si>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</si>
  <si>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</si>
  <si>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</si>
  <si>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</si>
  <si>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</si>
  <si>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</si>
  <si>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</si>
  <si>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</si>
  <si>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</si>
  <si>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</si>
  <si>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</si>
  <si>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</si>
  <si>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</si>
  <si>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</si>
  <si>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</si>
  <si>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</si>
  <si>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</si>
  <si>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</si>
  <si>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</si>
  <si>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</si>
  <si>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</si>
  <si>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</si>
  <si>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</si>
  <si>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</si>
  <si>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</si>
  <si>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</si>
  <si>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</si>
  <si>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</si>
  <si>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</si>
  <si>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</si>
  <si>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</si>
  <si>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</si>
  <si>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</si>
  <si>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</si>
  <si>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</si>
  <si>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</si>
  <si>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</si>
  <si>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</si>
  <si>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</si>
  <si>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</si>
  <si>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</si>
  <si>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</si>
  <si>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</si>
  <si>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</si>
  <si>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</si>
  <si>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</si>
  <si>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</si>
  <si>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</si>
  <si>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</si>
  <si>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</si>
  <si>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</si>
  <si>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</si>
  <si>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</si>
  <si>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</si>
  <si>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</si>
  <si>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</si>
  <si>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</si>
  <si>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</si>
  <si>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</si>
  <si>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</si>
  <si>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</si>
  <si>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</si>
  <si>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</si>
  <si>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</si>
  <si>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</si>
  <si>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</si>
  <si>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</si>
  <si>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</si>
  <si>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</si>
  <si>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</si>
  <si>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</si>
  <si>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</si>
  <si>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</si>
  <si>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</si>
  <si>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</si>
  <si>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</si>
  <si>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</si>
  <si>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</si>
  <si>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</si>
  <si>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</si>
  <si>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</si>
  <si>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</si>
  <si>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</si>
  <si>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</si>
  <si>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</si>
  <si>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</si>
  <si>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</si>
  <si>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</si>
  <si>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</si>
  <si>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</si>
  <si>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</si>
  <si>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</si>
  <si>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</si>
  <si>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</si>
  <si>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</si>
  <si>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</si>
  <si>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</si>
  <si>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</si>
  <si>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</si>
  <si>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</si>
  <si>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</si>
  <si>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</si>
  <si>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</si>
  <si>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</si>
  <si>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</si>
  <si>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</si>
  <si>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</si>
  <si>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</si>
  <si>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</si>
  <si>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</si>
  <si>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</si>
  <si>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</si>
  <si>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</si>
  <si>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</si>
  <si>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</si>
  <si>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</si>
  <si>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</si>
  <si>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</si>
  <si>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</si>
  <si>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</si>
  <si>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</si>
  <si>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</si>
  <si>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</si>
  <si>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</si>
  <si>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</si>
  <si>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</si>
  <si>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</si>
  <si>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</si>
  <si>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</si>
  <si>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</si>
  <si>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</si>
  <si>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</si>
  <si>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</si>
  <si>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</si>
  <si>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</si>
  <si>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</si>
  <si>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</si>
  <si>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</si>
  <si>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</si>
  <si>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</si>
  <si>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</si>
  <si>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</si>
  <si>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</si>
  <si>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</si>
  <si>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</si>
  <si>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</si>
  <si>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</si>
  <si>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</si>
  <si>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</si>
  <si>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</si>
  <si>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</si>
  <si>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</si>
  <si>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</si>
  <si>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</si>
  <si>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</si>
  <si>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</si>
  <si>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</si>
  <si>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</si>
  <si>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</si>
  <si>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</si>
  <si>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</si>
  <si>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</si>
  <si>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</si>
  <si>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</si>
  <si>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</si>
  <si>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</si>
  <si>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</si>
  <si>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</si>
  <si>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</si>
  <si>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</si>
  <si>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</si>
  <si>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</si>
  <si>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</si>
  <si>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</si>
  <si>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</si>
  <si>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</si>
  <si>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</si>
  <si>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</si>
  <si>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</si>
  <si>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</si>
  <si>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</si>
  <si>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</si>
  <si>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</si>
  <si>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</si>
  <si>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</si>
  <si>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</si>
  <si>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</si>
  <si>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</si>
  <si>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</si>
  <si>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</si>
  <si>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</si>
  <si>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</si>
  <si>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</si>
  <si>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</si>
  <si>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</si>
  <si>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</si>
  <si>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</si>
  <si>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</si>
  <si>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</si>
  <si>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</si>
  <si>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</si>
  <si>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</si>
  <si>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</si>
  <si>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</si>
  <si>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</si>
  <si>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</si>
  <si>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</si>
  <si>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</si>
  <si>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</si>
  <si>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</si>
  <si>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</si>
  <si>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</si>
  <si>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</si>
  <si>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</si>
  <si>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</si>
  <si>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</si>
  <si>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</si>
  <si>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</si>
  <si>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</si>
  <si>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</si>
  <si>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</si>
  <si>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</si>
  <si>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</si>
  <si>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</si>
  <si>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</si>
  <si>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</si>
  <si>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</si>
  <si>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</si>
  <si>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</si>
  <si>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</si>
  <si>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</si>
  <si>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</si>
  <si>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</si>
  <si>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</si>
  <si>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</si>
  <si>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</si>
  <si>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</si>
  <si>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</si>
  <si>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</si>
  <si>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</si>
  <si>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</si>
  <si>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</si>
  <si>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</si>
  <si>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</si>
  <si>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</si>
  <si>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</si>
  <si>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</si>
  <si>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</si>
  <si>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</si>
  <si>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</si>
  <si>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</si>
  <si>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</si>
  <si>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</si>
  <si>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</si>
  <si>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</si>
  <si>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</si>
  <si>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</si>
  <si>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</si>
  <si>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</si>
  <si>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</si>
  <si>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</si>
  <si>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</si>
  <si>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</si>
  <si>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</si>
  <si>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</si>
  <si>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</si>
  <si>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</si>
  <si>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</si>
  <si>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</si>
  <si>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</si>
  <si>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</si>
  <si>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</si>
  <si>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</si>
  <si>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</si>
  <si>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</si>
  <si>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</si>
  <si>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</si>
  <si>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</si>
  <si>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</si>
  <si>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</si>
  <si>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</si>
  <si>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</si>
  <si>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</si>
  <si>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</si>
  <si>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</si>
  <si>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</si>
  <si>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</si>
  <si>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</si>
  <si>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</si>
  <si>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</si>
  <si>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</si>
  <si>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</si>
  <si>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</si>
  <si>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</si>
  <si>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</si>
  <si>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</si>
  <si>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</si>
  <si>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</si>
  <si>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</si>
  <si>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</si>
  <si>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</si>
  <si>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</si>
  <si>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</si>
  <si>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</si>
  <si>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</si>
  <si>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</si>
  <si>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</si>
  <si>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</si>
  <si>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</si>
  <si>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</si>
  <si>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</si>
  <si>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</si>
  <si>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</si>
  <si>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</si>
  <si>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</si>
  <si>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</si>
  <si>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</si>
  <si>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</si>
  <si>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</si>
  <si>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</si>
  <si>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</si>
  <si>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</si>
  <si>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</si>
  <si>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</si>
  <si>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</si>
  <si>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</si>
  <si>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</si>
  <si>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</si>
  <si>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</si>
  <si>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</si>
  <si>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</si>
  <si>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</si>
  <si>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</si>
  <si>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</si>
  <si>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</si>
  <si>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</si>
  <si>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</si>
  <si>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</si>
  <si>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</si>
  <si>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</si>
  <si>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</si>
  <si>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</si>
  <si>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</si>
  <si>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</si>
  <si>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</si>
  <si>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</si>
  <si>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</si>
  <si>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</si>
  <si>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</si>
  <si>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</si>
  <si>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</si>
  <si>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</si>
  <si>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</si>
  <si>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</si>
  <si>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</si>
  <si>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</si>
  <si>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</si>
  <si>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</si>
  <si>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</si>
  <si>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</si>
  <si>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</si>
  <si>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</si>
  <si>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</si>
  <si>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</si>
  <si>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</si>
  <si>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</si>
  <si>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</si>
  <si>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</si>
  <si>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</si>
  <si>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</si>
  <si>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</si>
  <si>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</si>
  <si>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</si>
  <si>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</si>
  <si>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</si>
  <si>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</si>
  <si>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</si>
  <si>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</si>
  <si>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</si>
  <si>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</si>
  <si>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</si>
  <si>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</si>
  <si>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</si>
  <si>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</si>
  <si>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</si>
  <si>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</si>
  <si>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</si>
  <si>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</si>
  <si>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</si>
  <si>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</si>
  <si>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</si>
  <si>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</si>
  <si>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</si>
  <si>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</si>
  <si>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</si>
  <si>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</si>
  <si>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</si>
  <si>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</si>
  <si>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</si>
  <si>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</si>
  <si>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</si>
  <si>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</si>
  <si>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</si>
  <si>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</si>
  <si>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</si>
  <si>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</si>
  <si>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</si>
  <si>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</si>
  <si>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</si>
  <si>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</si>
  <si>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</si>
  <si>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</si>
  <si>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</si>
  <si>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</si>
  <si>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</si>
  <si>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</si>
  <si>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</si>
  <si>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</si>
  <si>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</si>
  <si>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</si>
  <si>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</si>
  <si>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</si>
  <si>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</si>
  <si>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</si>
  <si>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</si>
  <si>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</si>
  <si>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</si>
  <si>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</si>
  <si>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</si>
  <si>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</si>
  <si>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</si>
  <si>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</si>
  <si>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</si>
  <si>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</si>
  <si>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</si>
  <si>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</si>
  <si>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</si>
  <si>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</si>
  <si>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</si>
  <si>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</si>
  <si>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</si>
  <si>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</si>
  <si>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</si>
  <si>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</si>
  <si>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</si>
  <si>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</si>
  <si>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</si>
  <si>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</si>
  <si>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</si>
  <si>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</si>
  <si>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</si>
  <si>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</si>
  <si>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</si>
  <si>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</si>
  <si>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</si>
  <si>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</si>
  <si>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</si>
  <si>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</si>
  <si>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</si>
  <si>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</si>
  <si>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</si>
  <si>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</si>
  <si>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</si>
  <si>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</si>
  <si>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</si>
  <si>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</si>
  <si>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</si>
  <si>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</si>
  <si>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</si>
  <si>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</si>
  <si>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</si>
  <si>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</si>
  <si>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</si>
  <si>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</si>
  <si>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</si>
  <si>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</si>
  <si>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</si>
  <si>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</si>
  <si>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</si>
  <si>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</si>
  <si>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</si>
  <si>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</si>
  <si>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</si>
  <si>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</si>
  <si>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</si>
  <si>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</si>
  <si>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</si>
  <si>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</si>
  <si>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</si>
  <si>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</si>
  <si>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</si>
  <si>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</si>
  <si>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</si>
  <si>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</si>
  <si>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</si>
  <si>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</si>
  <si>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</si>
  <si>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</si>
  <si>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</si>
  <si>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</si>
  <si>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</si>
  <si>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</si>
  <si>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</si>
  <si>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</si>
  <si>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</si>
  <si>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</si>
  <si>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</si>
  <si>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</si>
  <si>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</si>
  <si>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</si>
  <si>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</si>
  <si>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</si>
  <si>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</si>
  <si>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</si>
  <si>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</si>
  <si>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</si>
  <si>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</si>
  <si>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</si>
  <si>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</si>
  <si>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</si>
  <si>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</si>
  <si>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</si>
  <si>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</si>
  <si>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</si>
  <si>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</si>
  <si>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</si>
  <si>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</si>
  <si>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</si>
  <si>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</si>
  <si>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</si>
  <si>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</si>
  <si>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</si>
  <si>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</si>
  <si>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</si>
  <si>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</si>
  <si>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</si>
  <si>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</si>
  <si>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</si>
  <si>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</si>
  <si>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</si>
  <si>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</si>
  <si>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</si>
  <si>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</si>
  <si>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</si>
  <si>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</si>
  <si>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</si>
  <si>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</si>
  <si>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</si>
  <si>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</si>
  <si>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</si>
  <si>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</si>
  <si>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</si>
  <si>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</si>
  <si>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</si>
  <si>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</si>
  <si>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</si>
  <si>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</si>
  <si>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</si>
  <si>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</si>
  <si>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</si>
  <si>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</si>
  <si>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</si>
  <si>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</si>
  <si>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</si>
  <si>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</si>
  <si>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</si>
  <si>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</si>
  <si>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</si>
  <si>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</si>
  <si>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</si>
  <si>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</si>
  <si>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</si>
  <si>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</si>
  <si>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</si>
  <si>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</si>
  <si>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</si>
  <si>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</si>
  <si>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</si>
  <si>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</si>
  <si>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</si>
  <si>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</si>
  <si>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</si>
  <si>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</si>
  <si>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</si>
  <si>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</si>
  <si>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</si>
  <si>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</si>
  <si>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</si>
  <si>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</si>
  <si>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</si>
  <si>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</si>
  <si>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</si>
  <si>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</si>
  <si>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</si>
  <si>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</si>
  <si>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</si>
  <si>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</si>
  <si>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</si>
  <si>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</si>
  <si>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</si>
  <si>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</si>
  <si>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</si>
  <si>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</si>
  <si>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</si>
  <si>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</si>
  <si>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</si>
  <si>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</si>
  <si>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</si>
  <si>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</si>
  <si>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</si>
  <si>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</si>
  <si>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</si>
  <si>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</si>
  <si>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</si>
  <si>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</si>
  <si>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</si>
  <si>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</si>
  <si>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</si>
  <si>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</si>
  <si>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</si>
  <si>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</si>
  <si>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</si>
  <si>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</si>
  <si>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</si>
  <si>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</si>
  <si>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</si>
  <si>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</si>
  <si>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</si>
  <si>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</si>
  <si>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</si>
  <si>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</si>
  <si>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</si>
  <si>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</si>
  <si>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</si>
  <si>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</si>
  <si>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</si>
  <si>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</si>
  <si>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</si>
  <si>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</si>
  <si>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</si>
  <si>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</si>
  <si>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</si>
  <si>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</si>
  <si>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</si>
  <si>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</si>
  <si>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</si>
  <si>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</si>
  <si>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</si>
  <si>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</si>
  <si>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</si>
  <si>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</si>
  <si>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</si>
  <si>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</si>
  <si>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</si>
  <si>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</si>
  <si>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</si>
  <si>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</si>
  <si>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</si>
  <si>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</si>
  <si>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</si>
  <si>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</si>
  <si>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</si>
  <si>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</si>
  <si>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</si>
  <si>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</si>
  <si>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</si>
  <si>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</si>
  <si>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</si>
  <si>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</si>
  <si>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</si>
  <si>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</si>
  <si>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</si>
  <si>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</si>
  <si>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</si>
  <si>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</si>
  <si>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</si>
  <si>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</si>
  <si>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</si>
  <si>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</si>
  <si>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</si>
  <si>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</si>
  <si>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</si>
  <si>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</si>
  <si>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</si>
  <si>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</si>
  <si>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</si>
  <si>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</si>
  <si>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</si>
  <si>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</si>
  <si>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</si>
  <si>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</si>
  <si>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</si>
  <si>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</si>
  <si>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</si>
  <si>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</si>
  <si>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</si>
  <si>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</si>
  <si>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</si>
  <si>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</si>
  <si>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</si>
  <si>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</si>
  <si>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</si>
  <si>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</si>
  <si>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</si>
  <si>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</si>
  <si>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</si>
  <si>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</si>
  <si>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</si>
  <si>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</si>
  <si>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</si>
  <si>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</si>
  <si>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</si>
  <si>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</si>
  <si>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</si>
  <si>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</si>
  <si>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</si>
  <si>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</si>
  <si>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</si>
  <si>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</si>
  <si>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</si>
  <si>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</si>
  <si>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</si>
  <si>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</si>
  <si>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</si>
  <si>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</si>
  <si>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</si>
  <si>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</si>
  <si>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</si>
  <si>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</si>
  <si>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</si>
  <si>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</si>
  <si>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</si>
  <si>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</si>
  <si>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</si>
  <si>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</si>
  <si>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</si>
  <si>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</si>
  <si>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</si>
  <si>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</si>
  <si>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</si>
  <si>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</si>
  <si>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</si>
  <si>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</si>
  <si>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</si>
  <si>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</si>
  <si>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</si>
  <si>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</si>
  <si>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</si>
  <si>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</si>
  <si>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</si>
  <si>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</si>
  <si>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</si>
  <si>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</si>
  <si>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</si>
  <si>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</si>
  <si>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</si>
  <si>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</si>
  <si>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</si>
  <si>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</si>
  <si>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</si>
  <si>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</si>
  <si>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</si>
  <si>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</si>
  <si>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</si>
  <si>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</si>
  <si>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</si>
  <si>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</si>
  <si>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</si>
  <si>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</si>
  <si>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</si>
  <si>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</si>
  <si>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</si>
  <si>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</si>
  <si>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</si>
  <si>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</si>
  <si>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</si>
  <si>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</si>
  <si>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</si>
  <si>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</si>
  <si>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</si>
  <si>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</si>
  <si>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</si>
  <si>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</si>
  <si>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</si>
  <si>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</si>
  <si>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</si>
  <si>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</si>
  <si>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</si>
  <si>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</si>
  <si>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</si>
  <si>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</si>
  <si>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</si>
  <si>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</si>
  <si>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</si>
  <si>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</si>
  <si>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</si>
  <si>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</si>
  <si>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</si>
  <si>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</si>
  <si>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</si>
  <si>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</si>
  <si>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</si>
  <si>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</si>
  <si>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</si>
  <si>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</si>
  <si>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</si>
  <si>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</si>
  <si>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</si>
  <si>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</si>
  <si>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</si>
  <si>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</si>
  <si>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</si>
  <si>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</si>
  <si>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</si>
  <si>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</si>
  <si>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</si>
  <si>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</si>
  <si>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</si>
  <si>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</si>
  <si>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</si>
  <si>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</si>
  <si>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</si>
  <si>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</si>
  <si>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</si>
  <si>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</si>
  <si>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</si>
  <si>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</si>
  <si>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</si>
  <si>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</si>
  <si>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</si>
  <si>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</si>
  <si>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</si>
  <si>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</si>
  <si>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</si>
  <si>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</si>
  <si>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</si>
  <si>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</si>
  <si>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</si>
  <si>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</si>
  <si>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</si>
  <si>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</si>
  <si>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</si>
  <si>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</si>
  <si>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</si>
  <si>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</si>
  <si>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</si>
  <si>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</si>
  <si>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</si>
  <si>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</si>
  <si>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</si>
  <si>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</si>
  <si>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</si>
  <si>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</si>
  <si>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</si>
  <si>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</si>
  <si>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</si>
  <si>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</si>
  <si>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</si>
  <si>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</si>
  <si>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</si>
  <si>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</si>
  <si>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</si>
  <si>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</si>
  <si>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</si>
  <si>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</si>
  <si>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</si>
  <si>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</si>
  <si>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</si>
  <si>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</si>
  <si>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</si>
  <si>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</si>
  <si>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</si>
  <si>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</si>
  <si>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</si>
  <si>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</si>
  <si>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</si>
  <si>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</si>
  <si>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</si>
  <si>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</si>
  <si>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</si>
  <si>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</si>
  <si>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</si>
  <si>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</si>
  <si>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</si>
  <si>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</si>
  <si>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</si>
  <si>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</si>
  <si>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</si>
  <si>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</si>
  <si>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</si>
  <si>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</si>
  <si>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</si>
  <si>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</si>
  <si>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</si>
  <si>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</si>
  <si>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</si>
  <si>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</si>
  <si>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</si>
  <si>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</si>
  <si>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</si>
  <si>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</si>
  <si>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</si>
  <si>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</si>
  <si>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</si>
  <si>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</si>
  <si>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</si>
  <si>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</si>
  <si>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</si>
  <si>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</si>
  <si>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</si>
  <si>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</si>
  <si>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</si>
  <si>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</si>
  <si>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</si>
  <si>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</si>
  <si>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</si>
  <si>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</si>
  <si>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</si>
  <si>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</si>
  <si>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</si>
  <si>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</si>
  <si>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</si>
  <si>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</si>
  <si>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</si>
  <si>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</si>
  <si>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</si>
  <si>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</si>
  <si>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</si>
  <si>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</si>
  <si>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</si>
  <si>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</si>
  <si>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</si>
  <si>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</si>
  <si>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</si>
  <si>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</si>
  <si>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</si>
  <si>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</si>
  <si>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</si>
  <si>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</si>
  <si>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</si>
  <si>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</si>
  <si>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</si>
  <si>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</si>
  <si>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</si>
  <si>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</si>
  <si>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</si>
  <si>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</si>
  <si>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</si>
  <si>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</si>
  <si>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</si>
  <si>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</si>
  <si>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</si>
  <si>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</si>
  <si>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</si>
  <si>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</si>
  <si>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</si>
  <si>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</si>
  <si>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</si>
  <si>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</si>
  <si>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</si>
  <si>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</si>
  <si>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</si>
  <si>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</si>
  <si>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</si>
  <si>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</si>
  <si>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</si>
  <si>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</si>
  <si>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</si>
  <si>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</si>
  <si>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</si>
  <si>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</si>
  <si>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</si>
  <si>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</si>
  <si>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</si>
  <si>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</si>
  <si>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</si>
  <si>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</si>
  <si>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</si>
  <si>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</si>
  <si>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</si>
  <si>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</si>
  <si>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</si>
  <si>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</si>
  <si>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</si>
  <si>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</si>
  <si>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</si>
  <si>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</si>
  <si>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</si>
  <si>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</si>
  <si>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</si>
  <si>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</si>
  <si>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</si>
  <si>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</si>
  <si>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</si>
  <si>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</si>
  <si>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</si>
  <si>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</si>
  <si>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</si>
  <si>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</si>
  <si>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</si>
  <si>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</si>
  <si>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</si>
  <si>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</si>
  <si>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</si>
  <si>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</si>
  <si>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</si>
  <si>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</si>
  <si>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</si>
  <si>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</si>
  <si>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</si>
  <si>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</si>
  <si>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</si>
  <si>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</si>
  <si>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</si>
  <si>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</si>
  <si>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</si>
  <si>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</si>
  <si>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</si>
  <si>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</si>
  <si>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</si>
  <si>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</si>
  <si>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</si>
  <si>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</si>
  <si>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</si>
  <si>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</si>
  <si>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</si>
  <si>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</si>
  <si>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</si>
  <si>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</si>
  <si>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</si>
  <si>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</si>
  <si>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</si>
  <si>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</si>
  <si>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</si>
  <si>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</si>
  <si>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</si>
  <si>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</si>
  <si>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</si>
  <si>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</si>
  <si>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</si>
  <si>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</si>
  <si>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</si>
  <si>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</si>
  <si>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</si>
  <si>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</si>
  <si>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</si>
  <si>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</si>
  <si>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</si>
  <si>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</si>
  <si>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</si>
  <si>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</si>
  <si>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</si>
  <si>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</si>
  <si>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</si>
  <si>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</si>
  <si>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</si>
  <si>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</si>
  <si>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</si>
  <si>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</si>
  <si>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</si>
  <si>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</si>
  <si>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</si>
  <si>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</si>
  <si>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</si>
  <si>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</si>
  <si>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</si>
  <si>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</si>
  <si>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</si>
  <si>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</si>
  <si>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</si>
  <si>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</si>
  <si>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</si>
  <si>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</si>
  <si>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</si>
  <si>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</si>
  <si>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</si>
  <si>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</si>
  <si>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</si>
  <si>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</si>
  <si>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</si>
  <si>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</si>
  <si>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</si>
  <si>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</si>
  <si>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</si>
  <si>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</si>
  <si>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</si>
  <si>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</si>
  <si>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</si>
  <si>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</si>
  <si>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</si>
  <si>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</si>
  <si>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</si>
  <si>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</si>
  <si>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</si>
  <si>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</si>
  <si>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</si>
  <si>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</si>
  <si>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</si>
  <si>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</si>
  <si>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</si>
  <si>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</si>
  <si>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</si>
  <si>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</si>
  <si>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</si>
  <si>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</si>
  <si>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</si>
  <si>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</si>
  <si>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</si>
  <si>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</si>
  <si>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</si>
  <si>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</si>
  <si>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</si>
  <si>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</si>
  <si>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</si>
  <si>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</si>
  <si>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</si>
  <si>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</si>
  <si>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</si>
  <si>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</si>
  <si>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</si>
  <si>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</si>
  <si>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</si>
  <si>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</si>
  <si>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</si>
  <si>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</si>
  <si>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</si>
  <si>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</si>
  <si>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</si>
  <si>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</si>
  <si>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</si>
  <si>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</si>
  <si>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</si>
  <si>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</si>
  <si>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</si>
  <si>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</si>
  <si>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</si>
  <si>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</si>
  <si>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</si>
  <si>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</si>
  <si>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</si>
  <si>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</si>
  <si>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</si>
  <si>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</si>
  <si>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</si>
  <si>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</si>
  <si>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</si>
  <si>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</si>
  <si>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</si>
  <si>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</si>
  <si>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</si>
  <si>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</si>
  <si>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</si>
  <si>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</si>
  <si>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</si>
  <si>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</si>
  <si>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</si>
  <si>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</si>
  <si>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</si>
  <si>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</si>
  <si>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</si>
  <si>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</si>
  <si>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</si>
  <si>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</si>
  <si>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</si>
  <si>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</si>
  <si>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</si>
  <si>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</si>
  <si>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</si>
  <si>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</si>
  <si>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</si>
  <si>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</si>
  <si>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</si>
  <si>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</si>
  <si>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</si>
  <si>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</si>
  <si>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</si>
  <si>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</si>
  <si>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</si>
  <si>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</si>
  <si>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</si>
  <si>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</si>
  <si>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</si>
  <si>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</si>
  <si>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</si>
  <si>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</si>
  <si>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</si>
  <si>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</si>
  <si>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</si>
  <si>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</si>
  <si>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</si>
  <si>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</si>
  <si>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</si>
  <si>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</si>
  <si>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</si>
  <si>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</si>
  <si>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</si>
  <si>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</si>
  <si>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</si>
  <si>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</si>
  <si>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</si>
  <si>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</si>
  <si>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</si>
  <si>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</si>
  <si>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</si>
  <si>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</si>
  <si>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</si>
  <si>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</si>
  <si>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</si>
  <si>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</si>
  <si>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</si>
  <si>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</si>
  <si>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</si>
  <si>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</si>
  <si>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</si>
  <si>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</si>
  <si>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</si>
  <si>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</si>
  <si>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</si>
  <si>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</si>
  <si>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</si>
  <si>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</si>
  <si>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</si>
  <si>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</si>
  <si>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</si>
  <si>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</si>
  <si>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</si>
  <si>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</si>
  <si>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</si>
  <si>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</si>
  <si>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</si>
  <si>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</si>
  <si>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</si>
  <si>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</si>
  <si>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</si>
  <si>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</si>
  <si>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</si>
  <si>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</si>
  <si>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</si>
  <si>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</si>
  <si>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</si>
  <si>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</si>
  <si>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</si>
  <si>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</si>
  <si>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</si>
  <si>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</si>
  <si>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</si>
  <si>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</si>
  <si>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</si>
  <si>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</si>
  <si>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</si>
  <si>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</si>
  <si>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</si>
  <si>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</si>
  <si>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</si>
  <si>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</si>
  <si>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</si>
  <si>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</si>
  <si>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</si>
  <si>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</si>
  <si>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</si>
  <si>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</si>
  <si>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</si>
  <si>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</si>
  <si>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</si>
  <si>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</si>
  <si>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</si>
  <si>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</si>
  <si>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</si>
  <si>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</si>
  <si>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</si>
  <si>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</si>
  <si>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</si>
  <si>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</si>
  <si>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</si>
  <si>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</si>
  <si>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</si>
  <si>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</si>
  <si>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</si>
  <si>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</si>
  <si>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</si>
  <si>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</si>
  <si>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</si>
  <si>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</si>
  <si>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</si>
  <si>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</si>
  <si>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</si>
  <si>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</si>
  <si>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</si>
  <si>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</si>
  <si>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</si>
  <si>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</si>
  <si>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</si>
  <si>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</si>
  <si>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</si>
  <si>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</si>
  <si>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</si>
  <si>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</si>
  <si>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</si>
  <si>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</si>
  <si>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</si>
  <si>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</si>
  <si>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</si>
  <si>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</si>
  <si>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</si>
  <si>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</si>
  <si>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</si>
  <si>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</si>
  <si>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</si>
  <si>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</si>
  <si>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</si>
  <si>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</si>
  <si>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</si>
  <si>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</si>
  <si>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</si>
  <si>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</si>
  <si>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</si>
  <si>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</si>
  <si>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</si>
  <si>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</si>
  <si>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</si>
  <si>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</si>
  <si>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</si>
  <si>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</si>
  <si>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</si>
  <si>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</si>
  <si>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</si>
  <si>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</si>
  <si>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</si>
  <si>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</si>
  <si>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</si>
  <si>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</si>
  <si>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</si>
  <si>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</si>
  <si>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</si>
  <si>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</si>
  <si>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</si>
  <si>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</si>
  <si>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</si>
  <si>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</si>
  <si>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</si>
  <si>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</si>
  <si>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</si>
  <si>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</si>
  <si>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</si>
  <si>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</si>
  <si>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</si>
  <si>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</si>
  <si>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</si>
  <si>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</si>
  <si>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</si>
  <si>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</si>
  <si>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</si>
  <si>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</si>
  <si>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</si>
  <si>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</si>
  <si>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</si>
  <si>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</si>
  <si>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</si>
  <si>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</si>
  <si>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</si>
  <si>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</si>
  <si>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</si>
  <si>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</si>
  <si>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</si>
  <si>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</si>
  <si>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</si>
  <si>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</si>
  <si>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</si>
  <si>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</si>
  <si>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</si>
  <si>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</si>
  <si>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</si>
  <si>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</si>
  <si>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</si>
  <si>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</si>
  <si>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</si>
  <si>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</si>
  <si>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</si>
  <si>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</si>
  <si>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</si>
  <si>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</si>
  <si>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</si>
  <si>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</si>
  <si>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</si>
  <si>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</si>
  <si>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</si>
  <si>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</si>
  <si>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</si>
  <si>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</si>
  <si>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</si>
  <si>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</si>
  <si>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</si>
  <si>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</si>
  <si>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</si>
  <si>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</si>
  <si>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</si>
  <si>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</si>
  <si>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</si>
  <si>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</si>
  <si>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</si>
  <si>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</si>
  <si>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</si>
  <si>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</si>
  <si>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</si>
  <si>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</si>
  <si>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</si>
  <si>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</si>
  <si>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</si>
  <si>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</si>
  <si>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</si>
  <si>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</si>
  <si>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</si>
  <si>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</si>
  <si>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</si>
  <si>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</si>
  <si>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</si>
  <si>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</si>
  <si>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</si>
  <si>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</si>
  <si>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</si>
  <si>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</si>
  <si>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</si>
  <si>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</si>
  <si>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</si>
  <si>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</si>
  <si>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</si>
  <si>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</si>
  <si>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</si>
  <si>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</si>
  <si>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</si>
  <si>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</si>
  <si>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</si>
  <si>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</si>
  <si>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</si>
  <si>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</si>
  <si>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</si>
  <si>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</si>
  <si>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</si>
  <si>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</si>
  <si>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</si>
  <si>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</si>
  <si>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</si>
  <si>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</si>
  <si>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</si>
  <si>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</si>
  <si>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</si>
  <si>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</si>
  <si>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</si>
  <si>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</si>
  <si>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</si>
  <si>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</si>
  <si>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</si>
  <si>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</si>
  <si>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</si>
  <si>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</si>
  <si>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</si>
  <si>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</si>
  <si>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</si>
  <si>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</si>
  <si>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</si>
  <si>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</si>
  <si>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</si>
  <si>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</si>
  <si>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</si>
  <si>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</si>
  <si>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</si>
  <si>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</si>
  <si>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</si>
  <si>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</si>
  <si>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</si>
  <si>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</si>
  <si>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</si>
  <si>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</si>
  <si>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</si>
  <si>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</si>
  <si>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</si>
  <si>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</si>
  <si>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</si>
  <si>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</si>
  <si>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</si>
  <si>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</si>
  <si>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</si>
  <si>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</si>
  <si>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</si>
  <si>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</si>
  <si>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</si>
  <si>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</si>
  <si>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</si>
  <si>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</si>
  <si>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</si>
  <si>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</si>
  <si>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</si>
  <si>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</si>
  <si>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</si>
  <si>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</si>
  <si>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</si>
  <si>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</si>
  <si>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</si>
  <si>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</si>
  <si>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</si>
  <si>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</si>
  <si>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</si>
  <si>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</si>
  <si>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</si>
  <si>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</si>
  <si>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</si>
  <si>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</si>
  <si>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</si>
  <si>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</si>
  <si>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</si>
  <si>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</si>
  <si>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</si>
  <si>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</si>
  <si>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</si>
  <si>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</si>
  <si>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</si>
  <si>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</si>
  <si>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</si>
  <si>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</si>
  <si>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</si>
  <si>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</si>
  <si>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</si>
  <si>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</si>
  <si>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</si>
  <si>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</si>
  <si>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</si>
  <si>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</si>
  <si>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</si>
  <si>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</si>
  <si>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</si>
  <si>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</si>
  <si>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</si>
  <si>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</si>
  <si>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</si>
  <si>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</si>
  <si>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</si>
  <si>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</si>
  <si>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</si>
  <si>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</si>
  <si>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</si>
  <si>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</si>
  <si>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</si>
  <si>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</si>
  <si>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</si>
  <si>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</si>
  <si>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</si>
  <si>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</si>
  <si>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</si>
  <si>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</si>
  <si>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</si>
  <si>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</si>
  <si>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</si>
  <si>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</si>
  <si>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</si>
  <si>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</si>
  <si>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</si>
  <si>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</si>
  <si>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</si>
  <si>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</si>
  <si>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</si>
  <si>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</si>
  <si>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</si>
  <si>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</si>
  <si>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</si>
  <si>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</si>
  <si>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</si>
  <si>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</si>
  <si>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</si>
  <si>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</si>
  <si>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</si>
  <si>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</si>
  <si>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</si>
  <si>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</si>
  <si>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</si>
  <si>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</si>
  <si>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</si>
  <si>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</si>
  <si>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</si>
  <si>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</si>
  <si>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</si>
  <si>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</si>
  <si>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</si>
  <si>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</si>
  <si>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</si>
  <si>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</si>
  <si>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</si>
  <si>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</si>
  <si>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</si>
  <si>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</si>
  <si>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</si>
  <si>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</si>
  <si>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</si>
  <si>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</si>
  <si>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</si>
  <si>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</si>
  <si>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</si>
  <si>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</si>
  <si>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</si>
  <si>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</si>
  <si>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</si>
  <si>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</si>
  <si>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</si>
  <si>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</si>
  <si>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</si>
  <si>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</si>
  <si>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</si>
  <si>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</si>
  <si>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</si>
  <si>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</si>
  <si>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</si>
  <si>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</si>
  <si>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</si>
  <si>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</si>
  <si>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</si>
  <si>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</si>
  <si>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</si>
  <si>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</si>
  <si>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</si>
  <si>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</si>
  <si>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</si>
  <si>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</si>
  <si>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</si>
  <si>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</si>
  <si>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</si>
  <si>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</si>
  <si>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</si>
  <si>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</si>
  <si>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</si>
  <si>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</si>
  <si>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</si>
  <si>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</si>
  <si>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</si>
  <si>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</si>
  <si>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</si>
  <si>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</si>
  <si>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</si>
  <si>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</si>
  <si>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</si>
  <si>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</si>
  <si>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</si>
  <si>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</si>
  <si>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</si>
  <si>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</si>
  <si>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</si>
  <si>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</si>
  <si>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</si>
  <si>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</si>
  <si>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</si>
  <si>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</si>
  <si>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</si>
  <si>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</si>
  <si>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</si>
  <si>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</si>
  <si>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</si>
  <si>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</si>
  <si>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</si>
  <si>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</si>
  <si>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</si>
  <si>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</si>
  <si>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</si>
  <si>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</si>
  <si>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</si>
  <si>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</si>
  <si>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</si>
  <si>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</si>
  <si>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</si>
  <si>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</si>
  <si>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</si>
  <si>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</si>
  <si>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</si>
  <si>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</si>
  <si>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</si>
  <si>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</si>
  <si>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</si>
  <si>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</si>
  <si>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</si>
  <si>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</si>
  <si>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</si>
  <si>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</si>
  <si>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</si>
  <si>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</si>
  <si>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</si>
  <si>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</si>
  <si>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</si>
  <si>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</si>
  <si>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</si>
  <si>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</si>
  <si>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</si>
  <si>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</si>
  <si>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</si>
  <si>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</si>
  <si>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</si>
  <si>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</si>
  <si>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</si>
  <si>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</si>
  <si>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</si>
  <si>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</si>
  <si>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</si>
  <si>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</si>
  <si>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</si>
  <si>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</si>
  <si>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</si>
  <si>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</si>
  <si>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</si>
  <si>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</si>
  <si>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</si>
  <si>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</si>
  <si>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</si>
  <si>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</si>
  <si>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</si>
  <si>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</si>
  <si>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</si>
  <si>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</si>
  <si>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</si>
  <si>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</si>
  <si>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</si>
  <si>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</si>
  <si>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</si>
  <si>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</si>
  <si>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</si>
  <si>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</si>
  <si>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</si>
  <si>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</si>
  <si>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</si>
  <si>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</si>
  <si>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</si>
  <si>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</si>
  <si>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</si>
  <si>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</si>
  <si>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</si>
  <si>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</si>
  <si>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</si>
  <si>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</si>
  <si>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</si>
  <si>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</si>
  <si>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</si>
  <si>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</si>
  <si>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</si>
  <si>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</si>
  <si>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</si>
  <si>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</si>
  <si>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</si>
  <si>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</si>
  <si>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</si>
  <si>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</si>
  <si>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</si>
  <si>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</si>
  <si>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</si>
  <si>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</si>
  <si>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</si>
  <si>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</si>
  <si>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</si>
  <si>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</si>
  <si>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</si>
  <si>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</si>
  <si>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</si>
  <si>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</si>
  <si>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</si>
  <si>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</si>
  <si>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</si>
  <si>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</si>
  <si>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</si>
  <si>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</si>
  <si>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</si>
  <si>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</si>
  <si>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</si>
  <si>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</si>
  <si>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</si>
  <si>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</si>
  <si>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</si>
  <si>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</si>
  <si>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</si>
  <si>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</si>
  <si>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</si>
  <si>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</si>
  <si>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</si>
  <si>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</si>
  <si>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</si>
  <si>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</si>
  <si>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</si>
  <si>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</si>
  <si>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</si>
  <si>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</si>
  <si>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</si>
  <si>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</si>
  <si>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</si>
  <si>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</si>
  <si>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</si>
  <si>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</si>
  <si>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</si>
  <si>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</si>
  <si>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</si>
  <si>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</si>
  <si>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</si>
  <si>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</si>
  <si>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</si>
  <si>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</si>
  <si>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</si>
  <si>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</si>
  <si>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</si>
  <si>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</si>
  <si>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</si>
  <si>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</si>
  <si>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</si>
  <si>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</si>
  <si>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</si>
  <si>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</si>
  <si>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</si>
  <si>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</si>
  <si>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</si>
  <si>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</si>
  <si>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</si>
  <si>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</si>
  <si>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</si>
  <si>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</si>
  <si>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</si>
  <si>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</si>
  <si>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</si>
  <si>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</si>
  <si>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</si>
  <si>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</si>
  <si>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</si>
  <si>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</si>
  <si>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</si>
  <si>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</si>
  <si>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</si>
  <si>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</si>
  <si>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</si>
  <si>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</si>
  <si>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</si>
  <si>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</si>
  <si>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</si>
  <si>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</si>
  <si>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</si>
  <si>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</si>
  <si>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</si>
  <si>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</si>
  <si>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</si>
  <si>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</si>
  <si>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</si>
  <si>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</si>
  <si>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</si>
  <si>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</si>
  <si>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</si>
  <si>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</si>
  <si>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</si>
  <si>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</si>
  <si>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</si>
  <si>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</si>
  <si>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</si>
  <si>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</si>
  <si>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</si>
  <si>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</si>
  <si>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</si>
  <si>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</si>
  <si>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</si>
  <si>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</si>
  <si>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</si>
  <si>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</si>
  <si>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</si>
  <si>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</si>
  <si>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</si>
  <si>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</si>
  <si>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</si>
  <si>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</si>
  <si>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</si>
  <si>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</si>
  <si>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</si>
  <si>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</si>
  <si>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</si>
  <si>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</si>
  <si>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</si>
  <si>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</si>
  <si>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</si>
  <si>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</si>
  <si>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</si>
  <si>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</si>
  <si>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</si>
  <si>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</si>
  <si>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</si>
  <si>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</si>
  <si>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</si>
  <si>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</si>
  <si>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</si>
  <si>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</si>
  <si>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</si>
  <si>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</si>
  <si>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</si>
  <si>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</si>
  <si>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</si>
  <si>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</si>
  <si>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</si>
  <si>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</si>
  <si>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</si>
  <si>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</si>
  <si>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</si>
  <si>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</si>
  <si>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</si>
  <si>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</si>
  <si>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</si>
  <si>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</si>
  <si>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</si>
  <si>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</si>
  <si>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</si>
  <si>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</si>
  <si>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</si>
  <si>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</si>
  <si>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</si>
  <si>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</si>
  <si>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</si>
  <si>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</si>
  <si>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</si>
  <si>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</si>
  <si>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</si>
  <si>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</si>
  <si>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</si>
  <si>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</si>
  <si>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</si>
  <si>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</si>
  <si>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</si>
  <si>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</si>
  <si>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</si>
  <si>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</si>
  <si>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</si>
  <si>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</si>
  <si>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</si>
  <si>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</si>
  <si>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</si>
  <si>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</si>
  <si>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</si>
  <si>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</si>
  <si>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</si>
  <si>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</si>
  <si>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</si>
  <si>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</si>
  <si>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</si>
  <si>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</si>
  <si>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</si>
  <si>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</si>
  <si>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</si>
  <si>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</si>
  <si>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</si>
  <si>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</si>
  <si>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</si>
  <si>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</si>
  <si>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</si>
  <si>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</si>
  <si>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</si>
  <si>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</si>
  <si>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</si>
  <si>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</si>
  <si>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</si>
  <si>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</si>
  <si>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</si>
  <si>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</si>
  <si>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</si>
  <si>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</si>
  <si>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</si>
  <si>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</si>
  <si>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</si>
  <si>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</si>
  <si>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</si>
  <si>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</si>
  <si>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</si>
  <si>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</si>
  <si>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</si>
  <si>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</si>
  <si>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</si>
  <si>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</si>
  <si>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</si>
  <si>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</si>
  <si>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</si>
  <si>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</si>
  <si>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</si>
  <si>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</si>
  <si>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</si>
  <si>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</si>
  <si>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</si>
  <si>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</si>
  <si>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</si>
  <si>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</si>
  <si>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</si>
  <si>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</si>
  <si>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</si>
  <si>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</si>
  <si>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</si>
  <si>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</si>
  <si>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</si>
  <si>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</si>
  <si>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</si>
  <si>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</si>
  <si>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</si>
  <si>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</si>
  <si>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</si>
  <si>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</si>
  <si>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</si>
  <si>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</si>
  <si>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</si>
  <si>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</si>
  <si>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</si>
  <si>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</si>
  <si>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</si>
  <si>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</si>
  <si>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</si>
  <si>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</si>
  <si>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</si>
  <si>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</si>
  <si>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</si>
  <si>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</si>
  <si>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</si>
  <si>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</si>
  <si>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</si>
  <si>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</si>
  <si>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</si>
  <si>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</si>
  <si>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</si>
  <si>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</si>
  <si>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</si>
  <si>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</si>
  <si>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</si>
  <si>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</si>
  <si>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</si>
  <si>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</si>
  <si>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</si>
  <si>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</si>
  <si>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</si>
  <si>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</si>
  <si>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</si>
  <si>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</si>
  <si>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</si>
  <si>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</si>
  <si>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</si>
  <si>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</si>
  <si>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</si>
  <si>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</si>
  <si>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</si>
  <si>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</si>
  <si>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</si>
  <si>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</si>
  <si>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</si>
  <si>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</si>
  <si>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</si>
  <si>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</si>
  <si>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</si>
  <si>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</si>
  <si>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</si>
  <si>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</si>
  <si>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</si>
  <si>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</si>
  <si>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</si>
  <si>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</si>
  <si>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</si>
  <si>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</si>
  <si>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</si>
  <si>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</si>
  <si>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</si>
  <si>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</si>
  <si>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</si>
  <si>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</si>
  <si>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</si>
  <si>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</si>
  <si>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</si>
  <si>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</si>
  <si>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</si>
  <si>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</si>
  <si>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</si>
  <si>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</si>
  <si>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</si>
  <si>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</si>
  <si>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</si>
  <si>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</si>
  <si>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</si>
  <si>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</si>
  <si>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</si>
  <si>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</si>
  <si>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</si>
  <si>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</si>
  <si>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</si>
  <si>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</si>
  <si>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</si>
  <si>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</si>
  <si>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</si>
  <si>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</si>
  <si>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</si>
  <si>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</si>
  <si>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</si>
  <si>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</si>
  <si>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</si>
  <si>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</si>
  <si>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</si>
  <si>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</si>
  <si>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</si>
  <si>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</si>
  <si>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</si>
  <si>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</si>
  <si>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</si>
  <si>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</si>
  <si>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</si>
  <si>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</si>
  <si>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</si>
  <si>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</si>
  <si>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</si>
  <si>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</si>
  <si>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</si>
  <si>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</si>
  <si>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</si>
  <si>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</si>
  <si>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</si>
  <si>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</si>
  <si>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</si>
  <si>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</si>
  <si>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</si>
  <si>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</si>
  <si>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</si>
  <si>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</si>
  <si>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</si>
  <si>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</si>
  <si>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</si>
  <si>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</si>
  <si>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</si>
  <si>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</si>
  <si>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</si>
  <si>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</si>
  <si>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</si>
  <si>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</si>
  <si>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</si>
  <si>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</si>
  <si>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</si>
  <si>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</si>
  <si>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</si>
  <si>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</si>
  <si>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</si>
  <si>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</si>
  <si>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</si>
  <si>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</si>
  <si>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</si>
  <si>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</si>
  <si>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</si>
  <si>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</si>
  <si>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</si>
  <si>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</si>
  <si>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</si>
  <si>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</si>
  <si>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</si>
  <si>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</si>
  <si>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</si>
  <si>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</si>
  <si>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</si>
  <si>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</si>
  <si>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</si>
  <si>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</si>
  <si>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</si>
  <si>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</si>
  <si>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</si>
  <si>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</si>
  <si>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</si>
  <si>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</si>
  <si>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</si>
  <si>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</si>
  <si>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</si>
  <si>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</si>
  <si>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</si>
  <si>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</si>
  <si>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</si>
  <si>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</si>
  <si>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</si>
  <si>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</si>
  <si>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</si>
  <si>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</si>
  <si>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</si>
  <si>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</si>
  <si>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</si>
  <si>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</si>
  <si>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</si>
  <si>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</si>
  <si>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</si>
  <si>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</si>
  <si>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</si>
  <si>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</si>
  <si>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</si>
  <si>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</si>
  <si>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</si>
  <si>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</si>
  <si>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</si>
  <si>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</si>
  <si>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</si>
  <si>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</si>
  <si>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</si>
  <si>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</si>
  <si>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</si>
  <si>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</si>
  <si>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</si>
  <si>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</si>
  <si>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</si>
  <si>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</si>
  <si>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</si>
  <si>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</si>
  <si>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</si>
  <si>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</si>
  <si>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</si>
  <si>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</si>
  <si>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</si>
  <si>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</si>
  <si>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</si>
  <si>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</si>
  <si>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</si>
  <si>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</si>
  <si>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</si>
  <si>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</si>
  <si>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</si>
  <si>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</si>
  <si>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</si>
  <si>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</si>
  <si>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</si>
  <si>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</si>
  <si>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</si>
  <si>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</si>
  <si>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</si>
  <si>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</si>
  <si>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</si>
  <si>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</si>
  <si>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</si>
  <si>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</si>
  <si>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</si>
  <si>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</si>
  <si>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</si>
  <si>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</si>
  <si>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</si>
  <si>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</si>
  <si>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</si>
  <si>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</si>
  <si>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</si>
  <si>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</si>
  <si>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</si>
  <si>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</si>
  <si>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</si>
  <si>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</si>
  <si>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</si>
  <si>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</si>
  <si>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</si>
  <si>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</si>
  <si>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</si>
  <si>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</si>
  <si>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</si>
  <si>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</si>
  <si>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</si>
  <si>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</si>
  <si>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</si>
  <si>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</si>
  <si>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</si>
  <si>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</si>
  <si>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</si>
  <si>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</si>
  <si>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</si>
  <si>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</si>
  <si>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</si>
  <si>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</si>
  <si>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</si>
  <si>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</si>
  <si>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</si>
  <si>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</si>
  <si>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</si>
  <si>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</si>
  <si>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</si>
  <si>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</si>
  <si>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</si>
  <si>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</si>
  <si>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</si>
  <si>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</si>
  <si>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</si>
  <si>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</si>
  <si>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</si>
  <si>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</si>
  <si>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</si>
  <si>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</si>
  <si>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</si>
  <si>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</si>
  <si>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</si>
  <si>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</si>
  <si>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</si>
  <si>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</si>
  <si>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</si>
  <si>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</si>
  <si>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</si>
  <si>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</si>
  <si>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</si>
  <si>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</si>
  <si>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</si>
  <si>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</si>
  <si>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</si>
  <si>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</si>
  <si>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</si>
  <si>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</si>
  <si>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</si>
  <si>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</si>
  <si>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</si>
  <si>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</si>
  <si>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</si>
  <si>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</si>
  <si>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</si>
  <si>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</si>
  <si>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</si>
  <si>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</si>
  <si>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</si>
  <si>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</si>
  <si>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</si>
  <si>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</si>
  <si>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</si>
  <si>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</si>
  <si>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</si>
  <si>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</si>
  <si>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</si>
  <si>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</si>
  <si>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</si>
  <si>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</si>
  <si>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</si>
  <si>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</si>
  <si>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</si>
  <si>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</si>
  <si>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</si>
  <si>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</si>
  <si>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</si>
  <si>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</si>
  <si>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</si>
  <si>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</si>
  <si>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</si>
  <si>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</si>
  <si>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</si>
  <si>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</si>
  <si>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</si>
  <si>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</si>
  <si>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</si>
  <si>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</si>
  <si>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</si>
  <si>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</si>
  <si>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</si>
  <si>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</si>
  <si>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</si>
  <si>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</si>
  <si>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</si>
  <si>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</si>
  <si>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</si>
  <si>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</si>
  <si>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</si>
  <si>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</si>
  <si>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</si>
  <si>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</si>
  <si>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</si>
  <si>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</si>
  <si>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</si>
  <si>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</si>
  <si>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</si>
  <si>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</si>
  <si>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</si>
  <si>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</si>
  <si>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</si>
  <si>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</si>
  <si>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</si>
  <si>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</si>
  <si>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</si>
  <si>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</si>
  <si>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</si>
  <si>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</si>
  <si>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</si>
  <si>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</si>
  <si>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</si>
  <si>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</si>
  <si>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</si>
  <si>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</si>
  <si>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</si>
  <si>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</si>
  <si>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</si>
  <si>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</si>
  <si>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</si>
  <si>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</si>
  <si>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</si>
  <si>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</si>
  <si>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</si>
  <si>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</si>
  <si>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</si>
  <si>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</si>
  <si>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</si>
  <si>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</si>
  <si>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</si>
  <si>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</si>
  <si>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</si>
  <si>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</si>
  <si>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</si>
  <si>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</si>
  <si>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</si>
  <si>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</si>
  <si>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</si>
  <si>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</si>
  <si>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</si>
  <si>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</si>
  <si>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</si>
  <si>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</si>
  <si>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</si>
  <si>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</si>
  <si>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</si>
  <si>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</si>
  <si>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</si>
  <si>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</si>
  <si>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</si>
  <si>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</si>
  <si>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</si>
  <si>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</si>
  <si>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</si>
  <si>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</si>
  <si>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</si>
  <si>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</si>
  <si>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</si>
  <si>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</si>
  <si>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</si>
  <si>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</si>
  <si>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</si>
  <si>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</si>
  <si>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</si>
  <si>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</si>
  <si>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</si>
  <si>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</si>
  <si>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</si>
  <si>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</si>
  <si>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</si>
  <si>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</si>
  <si>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</si>
  <si>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</si>
  <si>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</si>
  <si>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</si>
  <si>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</si>
  <si>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</si>
  <si>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</si>
  <si>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</si>
  <si>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</si>
  <si>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</si>
  <si>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</si>
  <si>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</si>
  <si>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</si>
  <si>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</si>
  <si>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</si>
  <si>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</si>
  <si>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</si>
  <si>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</si>
  <si>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</si>
  <si>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</si>
  <si>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</si>
  <si>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</si>
  <si>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</si>
  <si>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</si>
  <si>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</si>
  <si>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</si>
  <si>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</si>
  <si>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</si>
  <si>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</si>
  <si>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</si>
  <si>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</si>
  <si>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</si>
  <si>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</si>
  <si>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</si>
  <si>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</si>
  <si>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</si>
  <si>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</si>
  <si>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</si>
  <si>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</si>
  <si>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</si>
  <si>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</si>
  <si>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</si>
  <si>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</si>
  <si>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</si>
  <si>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</si>
  <si>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</si>
  <si>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</si>
  <si>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</si>
  <si>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</si>
  <si>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</si>
  <si>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</si>
  <si>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</si>
  <si>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</si>
  <si>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</si>
  <si>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</si>
  <si>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</si>
  <si>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</si>
  <si>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</si>
  <si>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</si>
  <si>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</si>
  <si>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</si>
  <si>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</si>
  <si>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</si>
  <si>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</si>
  <si>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</si>
  <si>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</si>
  <si>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</si>
  <si>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</si>
  <si>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</si>
  <si>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</si>
  <si>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</si>
  <si>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</si>
  <si>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</si>
  <si>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</si>
  <si>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</si>
  <si>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</si>
  <si>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</si>
  <si>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</si>
  <si>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</si>
  <si>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</si>
  <si>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</si>
  <si>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</si>
  <si>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</si>
  <si>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</si>
  <si>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</si>
  <si>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</si>
  <si>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</si>
  <si>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</si>
  <si>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</si>
  <si>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</si>
  <si>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</si>
  <si>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</si>
  <si>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</si>
  <si>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</si>
  <si>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</si>
  <si>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</si>
  <si>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</si>
  <si>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</si>
  <si>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</si>
  <si>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</si>
  <si>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</si>
  <si>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</si>
  <si>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</si>
  <si>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</si>
  <si>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</si>
  <si>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</si>
  <si>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</si>
  <si>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</si>
  <si>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</si>
  <si>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</si>
  <si>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</si>
  <si>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</si>
  <si>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</si>
  <si>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</si>
  <si>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</si>
  <si>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</si>
  <si>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</si>
  <si>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</si>
  <si>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</si>
  <si>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</si>
  <si>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</si>
  <si>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</si>
  <si>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</si>
  <si>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</si>
  <si>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</si>
  <si>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</si>
  <si>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</si>
  <si>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</si>
  <si>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</si>
  <si>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</si>
  <si>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</si>
  <si>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</si>
  <si>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</si>
  <si>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</si>
  <si>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</si>
  <si>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</si>
  <si>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</si>
  <si>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</si>
  <si>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</si>
  <si>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</si>
  <si>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</si>
  <si>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</si>
  <si>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</si>
  <si>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</si>
  <si>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</si>
  <si>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</si>
  <si>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</si>
  <si>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</si>
  <si>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</si>
  <si>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</si>
  <si>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</si>
  <si>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</si>
  <si>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</si>
  <si>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</si>
  <si>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</si>
  <si>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</si>
  <si>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</si>
  <si>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</si>
  <si>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</si>
  <si>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</si>
  <si>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</si>
  <si>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</si>
  <si>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</si>
  <si>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</si>
  <si>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</si>
  <si>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</si>
  <si>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</si>
  <si>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</si>
  <si>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</si>
  <si>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</si>
  <si>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</si>
  <si>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</si>
  <si>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</si>
  <si>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</si>
  <si>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</si>
  <si>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</si>
  <si>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</si>
  <si>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</si>
  <si>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</si>
  <si>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</si>
  <si>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</si>
  <si>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</si>
  <si>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</si>
  <si>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</si>
  <si>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</si>
  <si>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</si>
  <si>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</si>
  <si>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</si>
  <si>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</si>
  <si>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</si>
  <si>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</si>
  <si>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</si>
  <si>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</si>
  <si>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</si>
  <si>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</si>
  <si>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</si>
  <si>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</si>
  <si>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</si>
  <si>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</si>
  <si>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</si>
  <si>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</si>
  <si>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</si>
  <si>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</si>
  <si>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</si>
  <si>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</si>
  <si>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</si>
  <si>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</si>
  <si>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</si>
  <si>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</si>
  <si>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</si>
  <si>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</si>
  <si>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</si>
  <si>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</si>
  <si>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</si>
  <si>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</si>
  <si>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</si>
  <si>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</si>
  <si>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</si>
  <si>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</si>
  <si>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</si>
  <si>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</si>
  <si>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</si>
  <si>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</si>
  <si>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</si>
  <si>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</si>
  <si>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</si>
  <si>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</si>
  <si>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</si>
  <si>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</si>
  <si>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</si>
  <si>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</si>
  <si>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</si>
  <si>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</si>
  <si>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</si>
  <si>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</si>
  <si>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</si>
  <si>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</si>
  <si>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</si>
  <si>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</si>
  <si>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</si>
  <si>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</si>
  <si>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</si>
  <si>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</si>
  <si>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</si>
  <si>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</si>
  <si>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</si>
  <si>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</si>
  <si>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</si>
  <si>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</si>
  <si>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</si>
  <si>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</si>
  <si>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</si>
  <si>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</si>
  <si>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</si>
  <si>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</si>
  <si>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</si>
  <si>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</si>
  <si>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</si>
  <si>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</si>
  <si>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</si>
  <si>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</si>
  <si>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</si>
  <si>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</si>
  <si>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</si>
  <si>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</si>
  <si>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</si>
  <si>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</si>
  <si>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</si>
  <si>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</si>
  <si>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</si>
  <si>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</si>
  <si>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</si>
  <si>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</si>
  <si>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</si>
  <si>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</si>
  <si>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</si>
  <si>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</si>
  <si>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</si>
  <si>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</si>
  <si>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</si>
  <si>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</si>
  <si>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</si>
  <si>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</si>
  <si>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</si>
  <si>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</si>
  <si>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</si>
  <si>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</si>
  <si>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</si>
  <si>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</si>
  <si>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</si>
  <si>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</si>
  <si>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</si>
  <si>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</si>
  <si>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</si>
  <si>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</si>
  <si>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</si>
  <si>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</si>
  <si>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</si>
  <si>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</si>
  <si>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</si>
  <si>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</si>
  <si>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</si>
  <si>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</si>
  <si>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</si>
  <si>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</si>
  <si>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</si>
  <si>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</si>
  <si>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</si>
  <si>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</si>
  <si>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</si>
  <si>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</si>
  <si>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</si>
  <si>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</si>
  <si>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</si>
  <si>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</si>
  <si>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</si>
  <si>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</si>
  <si>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</si>
  <si>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</si>
  <si>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</si>
  <si>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</si>
  <si>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</si>
  <si>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</si>
  <si>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</si>
  <si>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</si>
  <si>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</si>
  <si>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</si>
  <si>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</si>
  <si>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</si>
  <si>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</si>
  <si>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</si>
  <si>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</si>
  <si>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</si>
  <si>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</si>
  <si>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</si>
  <si>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</si>
  <si>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</si>
  <si>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</si>
  <si>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</si>
  <si>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</si>
  <si>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</si>
  <si>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</si>
  <si>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</si>
  <si>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</si>
  <si>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</si>
  <si>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</si>
  <si>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</si>
  <si>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</si>
  <si>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</si>
  <si>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</si>
  <si>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</si>
  <si>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</si>
  <si>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</si>
  <si>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</si>
  <si>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</si>
  <si>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</si>
  <si>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</si>
  <si>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</si>
  <si>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</si>
  <si>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</si>
  <si>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</si>
  <si>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</si>
  <si>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</si>
  <si>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</si>
  <si>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</si>
  <si>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</si>
  <si>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</si>
  <si>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</si>
  <si>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</si>
  <si>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</si>
  <si>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</si>
  <si>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</si>
  <si>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</si>
  <si>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</si>
  <si>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</si>
  <si>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</si>
  <si>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</si>
  <si>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</si>
  <si>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</si>
  <si>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</si>
  <si>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</si>
  <si>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</si>
  <si>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</si>
  <si>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</si>
  <si>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</si>
  <si>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</si>
  <si>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</si>
  <si>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</si>
  <si>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</si>
  <si>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</si>
  <si>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</si>
  <si>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</si>
  <si>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</si>
  <si>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</si>
  <si>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</si>
  <si>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</si>
  <si>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</si>
  <si>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</si>
  <si>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</si>
  <si>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</si>
  <si>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</si>
  <si>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</si>
  <si>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</si>
  <si>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</si>
  <si>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</si>
  <si>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</si>
  <si>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</si>
  <si>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</si>
  <si>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</si>
  <si>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</si>
  <si>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</si>
  <si>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</si>
  <si>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</si>
  <si>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</si>
  <si>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</si>
  <si>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</si>
  <si>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</si>
  <si>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</si>
  <si>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</si>
  <si>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</si>
  <si>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</si>
  <si>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</si>
  <si>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</si>
  <si>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</si>
  <si>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</si>
  <si>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</si>
  <si>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</si>
  <si>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</si>
  <si>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</si>
  <si>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</si>
  <si>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</si>
  <si>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</si>
  <si>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</si>
  <si>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</si>
  <si>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</si>
  <si>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</si>
  <si>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</si>
  <si>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</si>
  <si>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</si>
  <si>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</si>
  <si>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</si>
  <si>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</si>
  <si>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</si>
  <si>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</si>
  <si>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</si>
  <si>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</si>
  <si>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</si>
  <si>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</si>
  <si>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</si>
  <si>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</si>
  <si>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</si>
  <si>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</si>
  <si>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</si>
  <si>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</si>
  <si>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</si>
  <si>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</si>
  <si>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</si>
  <si>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</si>
  <si>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</si>
  <si>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</si>
  <si>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</si>
  <si>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</si>
  <si>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</si>
  <si>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</si>
  <si>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</si>
  <si>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</si>
  <si>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</si>
  <si>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</si>
  <si>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</si>
  <si>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</si>
  <si>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</si>
  <si>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</si>
  <si>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</si>
  <si>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</si>
  <si>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</si>
  <si>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</si>
  <si>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</si>
  <si>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</si>
  <si>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</si>
  <si>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</si>
  <si>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</si>
  <si>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</si>
  <si>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</si>
  <si>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</si>
  <si>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</si>
  <si>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</si>
  <si>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</si>
  <si>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</si>
  <si>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</si>
  <si>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</si>
  <si>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</si>
  <si>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</si>
  <si>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</si>
  <si>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</si>
  <si>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</si>
  <si>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</si>
  <si>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</si>
  <si>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</si>
  <si>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</si>
  <si>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</si>
  <si>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</si>
  <si>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</si>
  <si>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</si>
  <si>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</si>
  <si>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</si>
  <si>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</si>
  <si>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</si>
  <si>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</si>
  <si>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</si>
  <si>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</si>
  <si>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</si>
  <si>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</si>
  <si>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</si>
  <si>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</si>
  <si>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</si>
  <si>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</si>
  <si>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</si>
  <si>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</si>
  <si>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</si>
  <si>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</si>
  <si>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</si>
  <si>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</si>
  <si>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</si>
  <si>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</si>
  <si>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</si>
  <si>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</si>
  <si>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</si>
  <si>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</si>
  <si>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</si>
  <si>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</si>
  <si>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</si>
  <si>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</si>
  <si>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</si>
  <si>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</si>
  <si>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</si>
  <si>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</si>
  <si>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</si>
  <si>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</si>
  <si>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</si>
  <si>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</si>
  <si>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</si>
  <si>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</si>
  <si>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</si>
  <si>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</si>
  <si>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</si>
  <si>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</si>
  <si>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</si>
  <si>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</si>
  <si>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</si>
  <si>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</si>
  <si>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</si>
  <si>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</si>
  <si>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</si>
  <si>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</si>
  <si>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</si>
  <si>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</si>
  <si>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</si>
  <si>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</si>
  <si>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</si>
  <si>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</si>
  <si>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</si>
  <si>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</si>
  <si>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</si>
  <si>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</si>
  <si>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</si>
  <si>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</si>
  <si>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</si>
  <si>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</si>
  <si>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</si>
  <si>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</si>
  <si>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</si>
  <si>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</si>
  <si>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</si>
  <si>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</si>
  <si>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</si>
  <si>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</si>
  <si>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</si>
  <si>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</si>
  <si>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</si>
  <si>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</si>
  <si>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</si>
  <si>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</si>
  <si>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</si>
  <si>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</si>
  <si>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</si>
  <si>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</si>
  <si>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</si>
  <si>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</si>
  <si>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</si>
  <si>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</si>
  <si>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</si>
  <si>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</si>
  <si>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</si>
  <si>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</si>
  <si>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</si>
  <si>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</si>
  <si>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</si>
  <si>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</si>
  <si>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</si>
  <si>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</si>
  <si>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</si>
  <si>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</si>
  <si>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</si>
  <si>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</si>
  <si>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</si>
  <si>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</si>
  <si>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</si>
  <si>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</si>
  <si>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</si>
  <si>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</si>
  <si>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</si>
  <si>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</si>
  <si>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</si>
  <si>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</si>
  <si>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</si>
  <si>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</si>
  <si>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</si>
  <si>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</si>
  <si>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</si>
  <si>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</si>
  <si>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</si>
  <si>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</si>
  <si>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</si>
  <si>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</si>
  <si>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</si>
  <si>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</si>
  <si>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</si>
  <si>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</si>
  <si>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</si>
  <si>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</si>
  <si>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</si>
  <si>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</si>
  <si>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</si>
  <si>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</si>
  <si>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</si>
  <si>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</si>
  <si>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</si>
  <si>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</si>
  <si>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</si>
  <si>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</si>
  <si>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</si>
  <si>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</si>
  <si>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</si>
  <si>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</si>
  <si>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</si>
  <si>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</si>
  <si>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</si>
  <si>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</si>
  <si>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</si>
  <si>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</si>
  <si>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</si>
  <si>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</si>
  <si>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</si>
  <si>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</si>
  <si>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</si>
  <si>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</si>
  <si>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</si>
  <si>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</si>
  <si>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</si>
  <si>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</si>
  <si>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</si>
  <si>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</si>
  <si>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</si>
  <si>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</si>
  <si>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</si>
  <si>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</si>
  <si>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</si>
  <si>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</si>
  <si>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</si>
  <si>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</si>
  <si>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</si>
  <si>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</si>
  <si>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</si>
  <si>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</si>
  <si>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</si>
  <si>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</si>
  <si>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</si>
  <si>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</si>
  <si>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</si>
  <si>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</si>
  <si>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</si>
  <si>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</si>
  <si>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</si>
  <si>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</si>
  <si>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</si>
  <si>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</si>
  <si>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</si>
  <si>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</si>
  <si>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</si>
  <si>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</si>
  <si>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</si>
  <si>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</si>
  <si>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</si>
  <si>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</si>
  <si>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</si>
  <si>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</si>
  <si>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</si>
  <si>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</si>
  <si>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</si>
  <si>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</si>
  <si>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</si>
  <si>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</si>
  <si>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</si>
  <si>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</si>
  <si>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</si>
  <si>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</si>
  <si>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</si>
  <si>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</si>
  <si>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</si>
  <si>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</si>
  <si>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</si>
  <si>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</si>
  <si>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</si>
  <si>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</si>
  <si>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</si>
  <si>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</si>
  <si>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</si>
  <si>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</si>
  <si>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</si>
  <si>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</si>
  <si>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</si>
  <si>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</si>
  <si>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</si>
  <si>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</si>
  <si>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</si>
  <si>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</si>
  <si>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</si>
  <si>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</si>
  <si>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</si>
  <si>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</si>
  <si>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</si>
  <si>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</si>
  <si>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</si>
  <si>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</si>
  <si>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</si>
  <si>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</si>
  <si>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</si>
  <si>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</si>
  <si>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</si>
  <si>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</si>
  <si>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</si>
  <si>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</si>
  <si>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</si>
  <si>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</si>
  <si>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</si>
  <si>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</si>
  <si>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</si>
  <si>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</si>
  <si>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</si>
  <si>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</si>
  <si>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</si>
  <si>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</si>
  <si>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</si>
  <si>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</si>
  <si>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</si>
  <si>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</si>
  <si>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</si>
  <si>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</si>
  <si>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</si>
  <si>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</si>
  <si>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</si>
  <si>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</si>
  <si>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</si>
  <si>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</si>
  <si>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</si>
  <si>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</si>
  <si>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</si>
  <si>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</si>
  <si>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</si>
  <si>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</si>
  <si>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</si>
  <si>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</si>
  <si>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</si>
  <si>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</si>
  <si>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</si>
  <si>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</si>
  <si>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</si>
  <si>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</si>
  <si>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</si>
  <si>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</si>
  <si>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</si>
  <si>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</si>
  <si>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</si>
  <si>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</si>
  <si>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</si>
  <si>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</si>
  <si>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</si>
  <si>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</si>
  <si>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</si>
  <si>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</si>
  <si>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</si>
  <si>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</si>
  <si>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</si>
  <si>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</si>
  <si>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</si>
  <si>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</si>
  <si>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</si>
  <si>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</si>
  <si>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</si>
  <si>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</si>
  <si>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</si>
  <si>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</si>
  <si>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</si>
  <si>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</si>
  <si>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</si>
  <si>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</si>
  <si>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</si>
  <si>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</si>
  <si>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</si>
  <si>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</si>
  <si>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</si>
  <si>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</si>
  <si>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</si>
  <si>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</si>
  <si>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</si>
  <si>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</si>
  <si>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</si>
  <si>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</si>
  <si>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</si>
  <si>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</si>
  <si>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</si>
  <si>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</si>
  <si>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</si>
  <si>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</si>
  <si>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</si>
  <si>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</si>
  <si>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</si>
  <si>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</si>
  <si>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</si>
  <si>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</si>
  <si>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</si>
  <si>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</si>
  <si>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</si>
  <si>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</si>
  <si>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</si>
  <si>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</si>
  <si>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</si>
  <si>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</si>
  <si>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</si>
  <si>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</si>
  <si>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</si>
  <si>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</si>
  <si>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</si>
  <si>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</si>
  <si>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</si>
  <si>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</si>
  <si>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</si>
  <si>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</si>
  <si>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</si>
  <si>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</si>
  <si>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</si>
  <si>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</si>
  <si>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</si>
  <si>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</si>
  <si>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</si>
  <si>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</si>
  <si>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</si>
  <si>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</si>
  <si>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</si>
  <si>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</si>
  <si>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</si>
  <si>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</si>
  <si>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</si>
  <si>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</si>
  <si>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</si>
  <si>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</si>
  <si>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</si>
  <si>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</si>
  <si>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</si>
  <si>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</si>
  <si>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</si>
  <si>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</si>
  <si>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</si>
  <si>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</si>
  <si>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</si>
  <si>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</si>
  <si>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</si>
  <si>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</si>
  <si>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</si>
  <si>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</si>
  <si>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</si>
  <si>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</si>
  <si>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</si>
  <si>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</si>
  <si>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</si>
  <si>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</si>
  <si>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</si>
  <si>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</si>
  <si>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</si>
  <si>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</si>
  <si>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</si>
  <si>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</si>
  <si>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</si>
  <si>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</si>
  <si>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</si>
  <si>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</si>
  <si>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</si>
  <si>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</si>
  <si>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</si>
  <si>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</si>
  <si>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</si>
  <si>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</si>
  <si>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</si>
  <si>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</si>
  <si>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</si>
  <si>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</si>
  <si>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</si>
  <si>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</si>
  <si>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</si>
  <si>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</si>
  <si>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</si>
  <si>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</si>
  <si>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</si>
  <si>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</si>
  <si>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</si>
  <si>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</si>
  <si>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</si>
  <si>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</si>
  <si>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</si>
  <si>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</si>
  <si>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</si>
  <si>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</si>
  <si>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</si>
  <si>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</si>
  <si>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</si>
  <si>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</si>
  <si>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</si>
  <si>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</si>
  <si>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</si>
  <si>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</si>
  <si>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</si>
  <si>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</si>
  <si>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</si>
  <si>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</si>
  <si>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</si>
  <si>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</si>
  <si>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</si>
  <si>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</si>
  <si>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</si>
  <si>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</si>
  <si>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</si>
  <si>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</si>
  <si>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</si>
  <si>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</si>
  <si>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</si>
  <si>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</si>
  <si>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</si>
  <si>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</si>
  <si>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</si>
  <si>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</si>
  <si>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</si>
  <si>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</si>
  <si>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</si>
  <si>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</si>
  <si>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</si>
  <si>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</si>
  <si>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</si>
  <si>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</si>
  <si>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</si>
  <si>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</si>
  <si>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</si>
  <si>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</si>
  <si>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</si>
  <si>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</si>
  <si>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</si>
  <si>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</si>
  <si>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</si>
  <si>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</si>
  <si>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</si>
  <si>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</si>
  <si>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</si>
  <si>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</si>
  <si>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</si>
  <si>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</si>
  <si>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</si>
  <si>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</si>
  <si>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</si>
  <si>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</si>
  <si>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</si>
  <si>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</si>
  <si>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</si>
  <si>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</si>
  <si>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</si>
  <si>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</si>
  <si>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</si>
  <si>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</si>
  <si>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</si>
  <si>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</si>
  <si>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</si>
  <si>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</si>
  <si>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</si>
  <si>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</si>
  <si>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</si>
  <si>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</si>
  <si>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</si>
  <si>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</si>
  <si>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</si>
  <si>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</si>
  <si>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</si>
  <si>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</si>
  <si>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</si>
  <si>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</si>
  <si>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</si>
  <si>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</si>
  <si>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</si>
  <si>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</si>
  <si>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</si>
  <si>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</si>
  <si>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</si>
  <si>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</si>
  <si>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</si>
  <si>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</si>
  <si>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</si>
  <si>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</si>
  <si>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</si>
  <si>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</si>
  <si>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</si>
  <si>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</si>
  <si>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</si>
  <si>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</si>
  <si>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</si>
  <si>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</si>
  <si>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</si>
  <si>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</si>
  <si>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</si>
  <si>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</si>
  <si>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</si>
  <si>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</si>
  <si>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</si>
  <si>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</si>
  <si>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</si>
  <si>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</si>
  <si>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</si>
  <si>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</si>
  <si>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</si>
  <si>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</si>
  <si>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</si>
  <si>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</si>
  <si>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</si>
  <si>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</si>
  <si>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</si>
  <si>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</si>
  <si>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</si>
  <si>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</si>
  <si>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</si>
  <si>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</si>
  <si>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</si>
  <si>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</si>
  <si>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</si>
  <si>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</si>
  <si>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</si>
  <si>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</si>
  <si>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</si>
  <si>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</si>
  <si>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</si>
  <si>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</si>
  <si>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</si>
  <si>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</si>
  <si>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</si>
  <si>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</si>
  <si>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</si>
  <si>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</si>
  <si>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</si>
  <si>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</si>
  <si>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</si>
  <si>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</si>
  <si>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</si>
  <si>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</si>
  <si>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</si>
  <si>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</si>
  <si>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</si>
  <si>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</si>
  <si>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</si>
  <si>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</si>
  <si>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</si>
  <si>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</si>
  <si>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</si>
  <si>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</si>
  <si>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</si>
  <si>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</si>
  <si>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</si>
  <si>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</si>
  <si>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</si>
  <si>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</si>
  <si>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</si>
  <si>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</si>
  <si>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</si>
  <si>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</si>
  <si>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</si>
  <si>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</si>
  <si>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</si>
  <si>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</si>
  <si>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</si>
  <si>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</si>
  <si>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</si>
  <si>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</si>
  <si>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</si>
  <si>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</si>
  <si>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</si>
  <si>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</si>
  <si>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</si>
  <si>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</si>
  <si>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</si>
  <si>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</si>
  <si>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</si>
  <si>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</si>
  <si>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</si>
  <si>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</si>
  <si>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</si>
  <si>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</si>
  <si>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</si>
  <si>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</si>
  <si>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</si>
  <si>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</si>
  <si>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</si>
  <si>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</si>
  <si>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</si>
  <si>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</si>
  <si>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</si>
  <si>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</si>
  <si>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</si>
  <si>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</si>
  <si>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</si>
  <si>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</si>
  <si>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</si>
  <si>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</si>
  <si>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</si>
  <si>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</si>
  <si>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</si>
  <si>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</si>
  <si>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</si>
  <si>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</si>
  <si>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</si>
  <si>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</si>
  <si>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</si>
  <si>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</si>
  <si>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</si>
  <si>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</si>
  <si>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</si>
  <si>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</si>
  <si>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</si>
  <si>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</si>
  <si>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</si>
  <si>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</si>
  <si>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</si>
  <si>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</si>
  <si>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</si>
  <si>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</si>
  <si>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</si>
  <si>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</si>
  <si>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</si>
  <si>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</si>
  <si>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</si>
  <si>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</si>
  <si>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</si>
  <si>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</si>
  <si>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</si>
  <si>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</si>
  <si>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</si>
  <si>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</si>
  <si>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</si>
  <si>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</si>
  <si>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</si>
  <si>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</si>
  <si>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</si>
  <si>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</si>
  <si>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</si>
  <si>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</si>
  <si>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</si>
  <si>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</si>
  <si>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</si>
  <si>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</si>
  <si>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</si>
  <si>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</si>
  <si>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</si>
  <si>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</si>
  <si>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</si>
  <si>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</si>
  <si>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</si>
  <si>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</si>
  <si>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</si>
  <si>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</si>
  <si>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</si>
  <si>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</si>
  <si>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</si>
  <si>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</si>
  <si>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</si>
  <si>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</si>
  <si>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</si>
  <si>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</si>
  <si>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</si>
  <si>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</si>
  <si>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</si>
  <si>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</si>
  <si>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</si>
  <si>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</si>
  <si>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</si>
  <si>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</si>
  <si>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</si>
  <si>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</si>
  <si>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</si>
  <si>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</si>
  <si>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</si>
  <si>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</si>
  <si>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</si>
  <si>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</si>
  <si>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</si>
  <si>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</si>
  <si>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</si>
  <si>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</si>
  <si>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</si>
  <si>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</si>
  <si>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</si>
  <si>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</si>
  <si>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</si>
  <si>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</si>
  <si>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</si>
  <si>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</si>
  <si>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</si>
  <si>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</si>
  <si>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</si>
  <si>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</si>
  <si>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</si>
  <si>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</si>
  <si>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</si>
  <si>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</si>
  <si>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</si>
  <si>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</si>
  <si>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</si>
  <si>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</si>
  <si>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</si>
  <si>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</si>
  <si>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</si>
  <si>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</si>
  <si>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</si>
  <si>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</si>
  <si>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</si>
  <si>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</si>
  <si>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</si>
  <si>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</si>
  <si>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</si>
  <si>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</si>
  <si>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</si>
  <si>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</si>
  <si>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</si>
  <si>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</si>
  <si>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</si>
  <si>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</si>
  <si>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</si>
  <si>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</si>
  <si>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</si>
  <si>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</si>
  <si>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</si>
  <si>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</si>
  <si>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</si>
  <si>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</si>
  <si>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</si>
  <si>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</si>
  <si>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</si>
  <si>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</si>
  <si>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</si>
  <si>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</si>
  <si>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</si>
  <si>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</si>
  <si>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</si>
  <si>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</si>
  <si>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</si>
  <si>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</si>
  <si>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</si>
  <si>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</si>
  <si>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</si>
  <si>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</si>
  <si>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</si>
  <si>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</si>
  <si>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</si>
  <si>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</si>
  <si>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</si>
  <si>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</si>
  <si>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</si>
  <si>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</si>
  <si>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</si>
  <si>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</si>
  <si>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</si>
  <si>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</si>
  <si>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</si>
  <si>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</si>
  <si>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</si>
  <si>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</si>
  <si>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</si>
  <si>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</si>
  <si>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</si>
  <si>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</si>
  <si>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</si>
  <si>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</si>
  <si>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</si>
  <si>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</si>
  <si>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</si>
  <si>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</si>
  <si>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</si>
  <si>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</si>
  <si>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</si>
  <si>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</si>
  <si>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</si>
  <si>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</si>
  <si>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</si>
  <si>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</si>
  <si>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</si>
  <si>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</si>
  <si>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</si>
  <si>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</si>
  <si>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</si>
  <si>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</si>
  <si>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</si>
  <si>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</si>
  <si>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</si>
  <si>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</si>
  <si>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</si>
  <si>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</si>
  <si>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</si>
  <si>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</si>
  <si>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</si>
  <si>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</si>
  <si>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</si>
  <si>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</si>
  <si>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</si>
  <si>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</si>
  <si>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</si>
  <si>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</si>
  <si>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</si>
  <si>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</si>
  <si>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</si>
  <si>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</si>
  <si>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</si>
  <si>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</si>
  <si>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</si>
  <si>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</si>
  <si>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</si>
  <si>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</si>
  <si>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</si>
  <si>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</si>
  <si>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</si>
  <si>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</si>
  <si>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</si>
  <si>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</si>
  <si>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</si>
  <si>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</si>
  <si>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</si>
  <si>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</si>
  <si>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</si>
  <si>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</si>
  <si>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</si>
  <si>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</si>
  <si>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</si>
  <si>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</si>
  <si>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</si>
  <si>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</si>
  <si>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</si>
  <si>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</si>
  <si>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</si>
  <si>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</si>
  <si>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</si>
  <si>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</si>
  <si>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</si>
  <si>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</si>
  <si>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</si>
  <si>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</si>
  <si>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</si>
  <si>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</si>
  <si>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</si>
  <si>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</si>
  <si>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</si>
  <si>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</si>
  <si>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</si>
  <si>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</si>
  <si>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</si>
  <si>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</si>
  <si>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</si>
  <si>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</si>
  <si>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</si>
  <si>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</si>
  <si>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</si>
  <si>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</si>
  <si>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</si>
  <si>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</si>
  <si>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</si>
  <si>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</si>
  <si>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</si>
  <si>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</si>
  <si>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</si>
  <si>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</si>
  <si>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</si>
  <si>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</si>
  <si>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</si>
  <si>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</si>
  <si>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</si>
  <si>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</si>
  <si>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</si>
  <si>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</si>
  <si>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</si>
  <si>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</si>
  <si>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</si>
  <si>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</si>
  <si>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</si>
  <si>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</si>
  <si>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</si>
  <si>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</si>
  <si>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</si>
  <si>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</si>
  <si>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</si>
  <si>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</si>
  <si>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</si>
  <si>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</si>
  <si>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</si>
  <si>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</si>
  <si>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</si>
  <si>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</si>
  <si>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</si>
  <si>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</si>
  <si>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</si>
  <si>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</si>
  <si>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</si>
  <si>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</si>
  <si>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</si>
  <si>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</si>
  <si>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</si>
  <si>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</si>
  <si>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</si>
  <si>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</si>
  <si>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</si>
  <si>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</si>
  <si>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</si>
  <si>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</si>
  <si>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</si>
  <si>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</si>
  <si>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</si>
  <si>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</si>
  <si>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</si>
  <si>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</si>
  <si>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</si>
  <si>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</si>
  <si>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</si>
  <si>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</si>
  <si>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</si>
  <si>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</si>
  <si>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</si>
  <si>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</si>
  <si>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</si>
  <si>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</si>
  <si>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</si>
  <si>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</si>
  <si>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</si>
  <si>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</si>
  <si>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</si>
  <si>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</si>
  <si>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</si>
  <si>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</si>
  <si>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</si>
  <si>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</si>
  <si>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</si>
  <si>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</si>
  <si>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</si>
  <si>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</si>
  <si>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</si>
  <si>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</si>
  <si>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</si>
  <si>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</si>
  <si>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</si>
  <si>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</si>
  <si>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</si>
  <si>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</si>
  <si>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</si>
  <si>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</si>
  <si>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</si>
  <si>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</si>
  <si>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</si>
  <si>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</si>
  <si>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</si>
  <si>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</si>
  <si>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</si>
  <si>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</si>
  <si>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</si>
  <si>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</si>
  <si>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</si>
  <si>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</si>
  <si>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</si>
  <si>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</si>
  <si>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</si>
  <si>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</si>
  <si>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</si>
  <si>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</si>
  <si>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</si>
  <si>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</si>
  <si>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</si>
  <si>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</si>
  <si>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</si>
  <si>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</si>
  <si>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</si>
  <si>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</si>
  <si>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</si>
  <si>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</si>
  <si>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</si>
  <si>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</si>
  <si>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</si>
  <si>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</si>
  <si>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</si>
  <si>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</si>
  <si>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</si>
  <si>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</si>
  <si>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</si>
  <si>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</si>
  <si>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</si>
  <si>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</si>
  <si>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</si>
  <si>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</si>
  <si>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</si>
  <si>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</si>
  <si>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</si>
  <si>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</si>
  <si>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</si>
  <si>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</si>
  <si>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</si>
  <si>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</si>
  <si>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</si>
  <si>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</si>
  <si>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</si>
  <si>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</si>
  <si>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</si>
  <si>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</si>
  <si>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</si>
  <si>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</si>
  <si>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</si>
  <si>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</si>
  <si>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</si>
  <si>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</si>
  <si>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</si>
  <si>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</si>
  <si>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</si>
  <si>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</si>
  <si>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</si>
  <si>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</si>
  <si>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</si>
  <si>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</si>
  <si>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</si>
  <si>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</si>
  <si>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</si>
  <si>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</si>
  <si>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</si>
  <si>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</si>
  <si>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</si>
  <si>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</si>
  <si>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</si>
  <si>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</si>
  <si>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</si>
  <si>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</si>
  <si>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</si>
  <si>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</si>
  <si>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</si>
  <si>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</si>
  <si>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</si>
  <si>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</si>
  <si>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</si>
  <si>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</si>
  <si>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</si>
  <si>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</si>
  <si>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</si>
  <si>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</si>
  <si>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</si>
  <si>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</si>
  <si>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</si>
  <si>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</si>
  <si>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</si>
  <si>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</si>
  <si>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</si>
  <si>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</si>
  <si>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</si>
  <si>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</si>
  <si>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</si>
  <si>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</si>
  <si>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</si>
  <si>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</si>
  <si>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</si>
  <si>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</si>
  <si>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</si>
  <si>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</si>
  <si>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</si>
  <si>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</si>
  <si>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</si>
  <si>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</si>
  <si>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</si>
  <si>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</si>
  <si>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</si>
  <si>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</si>
  <si>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</si>
  <si>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</si>
  <si>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</si>
  <si>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</si>
  <si>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</si>
  <si>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</si>
  <si>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</si>
  <si>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</si>
  <si>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</si>
  <si>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</si>
  <si>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</si>
  <si>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</si>
  <si>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</si>
  <si>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</si>
  <si>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</si>
  <si>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</si>
  <si>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</si>
  <si>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</si>
  <si>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</si>
  <si>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</si>
  <si>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</si>
  <si>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</si>
  <si>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</si>
  <si>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</si>
  <si>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</si>
  <si>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</si>
  <si>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</si>
  <si>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</si>
  <si>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</si>
  <si>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</si>
  <si>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</si>
  <si>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</si>
  <si>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</si>
  <si>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</si>
  <si>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</si>
  <si>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</si>
  <si>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</si>
  <si>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</si>
  <si>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</si>
  <si>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</si>
  <si>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</si>
  <si>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</si>
  <si>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</si>
  <si>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</si>
  <si>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</si>
  <si>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</si>
  <si>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</si>
  <si>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</si>
  <si>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</si>
  <si>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</si>
  <si>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</si>
  <si>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</si>
  <si>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</si>
  <si>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</si>
  <si>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</si>
  <si>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</si>
  <si>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</si>
  <si>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</si>
  <si>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</si>
  <si>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</si>
  <si>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</si>
  <si>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</si>
  <si>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</si>
  <si>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</si>
  <si>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</si>
  <si>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</si>
  <si>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</si>
  <si>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</si>
  <si>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</si>
  <si>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</si>
  <si>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</si>
  <si>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</si>
  <si>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</si>
  <si>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</si>
  <si>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</si>
  <si>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</si>
  <si>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</si>
  <si>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</si>
  <si>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</si>
  <si>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</si>
  <si>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</si>
  <si>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</si>
  <si>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</si>
  <si>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</si>
  <si>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</si>
  <si>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</si>
  <si>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</si>
  <si>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</si>
  <si>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</si>
  <si>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</si>
  <si>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</si>
  <si>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</si>
  <si>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</si>
  <si>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</si>
  <si>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</si>
  <si>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</si>
  <si>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</si>
  <si>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</si>
  <si>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</si>
  <si>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</si>
  <si>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</si>
  <si>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</si>
  <si>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</si>
  <si>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</si>
  <si>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</si>
  <si>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</si>
  <si>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</si>
  <si>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</si>
  <si>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</si>
  <si>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</si>
  <si>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</si>
  <si>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</si>
  <si>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</si>
  <si>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</si>
  <si>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</si>
  <si>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</si>
  <si>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</si>
  <si>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</si>
  <si>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</si>
  <si>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</si>
  <si>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</si>
  <si>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</si>
  <si>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</si>
  <si>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</si>
  <si>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</si>
  <si>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</si>
  <si>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</si>
  <si>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</si>
  <si>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</si>
  <si>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</si>
  <si>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</si>
  <si>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</si>
  <si>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</si>
  <si>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</si>
  <si>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</si>
  <si>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</si>
  <si>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</si>
  <si>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</si>
  <si>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</si>
  <si>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</si>
  <si>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</si>
  <si>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</si>
  <si>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</si>
  <si>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</si>
  <si>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</si>
  <si>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</si>
  <si>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</si>
  <si>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</si>
  <si>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</si>
  <si>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</si>
  <si>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</si>
  <si>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</si>
  <si>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</si>
  <si>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</si>
  <si>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</si>
  <si>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</si>
  <si>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</si>
  <si>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</si>
  <si>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</si>
  <si>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</si>
  <si>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</si>
  <si>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</si>
  <si>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</si>
  <si>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</si>
  <si>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</si>
  <si>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</si>
  <si>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</si>
  <si>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</si>
  <si>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</si>
  <si>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</si>
  <si>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</si>
  <si>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</si>
  <si>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</si>
  <si>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</si>
  <si>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</si>
  <si>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</si>
  <si>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</si>
  <si>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</si>
  <si>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</si>
  <si>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</si>
  <si>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</si>
  <si>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</si>
  <si>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</si>
  <si>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</si>
  <si>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</si>
  <si>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</si>
  <si>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</si>
  <si>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</si>
  <si>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</si>
  <si>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</si>
  <si>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</si>
  <si>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</si>
  <si>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</si>
  <si>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</si>
  <si>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</si>
  <si>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</si>
  <si>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</si>
  <si>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</si>
  <si>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</si>
  <si>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</si>
  <si>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</si>
  <si>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</si>
  <si>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</si>
  <si>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</si>
  <si>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</si>
  <si>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</si>
  <si>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</si>
  <si>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</si>
  <si>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</si>
  <si>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</si>
  <si>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</si>
  <si>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</si>
  <si>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</si>
  <si>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</si>
  <si>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</si>
  <si>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</si>
  <si>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</si>
  <si>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</si>
  <si>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</si>
  <si>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</si>
  <si>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</si>
  <si>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</si>
  <si>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</si>
  <si>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</si>
  <si>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</si>
  <si>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</si>
  <si>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</si>
  <si>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</si>
  <si>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</si>
  <si>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</si>
  <si>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</si>
  <si>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</si>
  <si>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</si>
  <si>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</si>
  <si>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</si>
  <si>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</si>
  <si>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</si>
  <si>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</si>
  <si>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</si>
  <si>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</si>
  <si>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</si>
  <si>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</si>
  <si>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</si>
  <si>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</si>
  <si>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</si>
  <si>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</si>
  <si>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</si>
  <si>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</si>
  <si>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</si>
  <si>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</si>
  <si>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</si>
  <si>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</si>
  <si>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</si>
  <si>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</si>
  <si>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</si>
  <si>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</si>
  <si>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</si>
  <si>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</si>
  <si>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</si>
  <si>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</si>
  <si>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</si>
  <si>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</si>
  <si>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</si>
  <si>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</si>
  <si>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</si>
  <si>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</si>
  <si>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</si>
  <si>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</si>
  <si>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</si>
  <si>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</si>
  <si>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</si>
  <si>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</si>
  <si>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</si>
  <si>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</si>
  <si>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</si>
  <si>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</si>
  <si>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</si>
  <si>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</si>
  <si>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</si>
  <si>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</si>
  <si>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</si>
  <si>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</si>
  <si>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</si>
  <si>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</si>
  <si>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</si>
  <si>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</si>
  <si>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</si>
  <si>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</si>
  <si>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</si>
  <si>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</si>
  <si>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</si>
  <si>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</si>
  <si>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</si>
  <si>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</si>
  <si>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</si>
  <si>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</si>
  <si>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</si>
  <si>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</si>
  <si>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</si>
  <si>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</si>
  <si>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</si>
  <si>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</si>
  <si>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</si>
  <si>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</si>
  <si>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</si>
  <si>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</si>
  <si>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</si>
  <si>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</si>
  <si>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</si>
  <si>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</si>
  <si>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</si>
  <si>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</si>
  <si>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</si>
  <si>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</si>
  <si>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</si>
  <si>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</si>
  <si>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</si>
  <si>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</si>
  <si>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</si>
  <si>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</si>
  <si>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</si>
  <si>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</si>
  <si>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</si>
  <si>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</si>
  <si>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</si>
  <si>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</si>
  <si>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</si>
  <si>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</si>
  <si>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</si>
  <si>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</si>
  <si>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</si>
  <si>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</si>
  <si>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</si>
  <si>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</si>
  <si>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</si>
  <si>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</si>
  <si>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</si>
  <si>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</si>
  <si>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</si>
  <si>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</si>
  <si>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</si>
  <si>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</si>
  <si>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</si>
  <si>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</si>
  <si>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</si>
  <si>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</si>
  <si>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</si>
  <si>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</si>
  <si>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</si>
  <si>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</si>
  <si>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</si>
  <si>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</si>
  <si>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</si>
  <si>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</si>
  <si>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</si>
  <si>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</si>
  <si>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</si>
  <si>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</si>
  <si>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</si>
  <si>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</si>
  <si>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</si>
  <si>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</si>
  <si>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</si>
  <si>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</si>
  <si>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</si>
  <si>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</si>
  <si>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</si>
  <si>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</si>
  <si>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</si>
  <si>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</si>
  <si>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</si>
  <si>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</si>
  <si>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</si>
  <si>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</si>
  <si>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</si>
  <si>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</si>
  <si>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</si>
  <si>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</si>
  <si>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</si>
  <si>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</si>
  <si>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</si>
  <si>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</si>
  <si>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</si>
  <si>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</si>
  <si>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</si>
  <si>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</si>
  <si>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</si>
  <si>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</si>
  <si>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</si>
  <si>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</si>
  <si>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</si>
  <si>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</si>
  <si>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</si>
  <si>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</si>
  <si>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</si>
  <si>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</si>
  <si>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</si>
  <si>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</si>
  <si>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</si>
  <si>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</si>
  <si>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</si>
  <si>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</si>
  <si>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</si>
  <si>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</si>
  <si>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</si>
  <si>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</si>
  <si>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</si>
  <si>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</si>
  <si>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</si>
  <si>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</si>
  <si>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</si>
  <si>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</si>
  <si>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</si>
  <si>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</si>
  <si>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</si>
  <si>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</si>
  <si>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</si>
  <si>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</si>
  <si>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</si>
  <si>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</si>
  <si>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</si>
  <si>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</si>
  <si>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</si>
  <si>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</si>
  <si>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</si>
  <si>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</si>
  <si>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</si>
  <si>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</si>
  <si>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</si>
  <si>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</si>
  <si>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</si>
  <si>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</si>
  <si>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</si>
  <si>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</si>
  <si>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</si>
  <si>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</si>
  <si>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</si>
  <si>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</si>
  <si>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</si>
  <si>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</si>
  <si>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</si>
  <si>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</si>
  <si>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</si>
  <si>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</si>
  <si>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</si>
  <si>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</si>
  <si>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</si>
  <si>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</si>
  <si>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</si>
  <si>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</si>
  <si>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</si>
  <si>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</si>
  <si>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</si>
  <si>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</si>
  <si>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</si>
  <si>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</si>
  <si>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</si>
  <si>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</si>
  <si>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</si>
  <si>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</si>
  <si>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</si>
  <si>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</si>
  <si>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</si>
  <si>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</si>
  <si>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</si>
  <si>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</si>
  <si>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</si>
  <si>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</si>
  <si>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</si>
  <si>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</si>
  <si>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</si>
  <si>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</si>
  <si>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</si>
  <si>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</si>
  <si>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</si>
  <si>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</si>
  <si>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</si>
  <si>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</si>
  <si>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</si>
  <si>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</si>
  <si>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</si>
  <si>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</si>
  <si>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</si>
  <si>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</si>
  <si>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</si>
  <si>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</si>
  <si>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</si>
  <si>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</si>
  <si>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</si>
  <si>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</si>
  <si>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</si>
  <si>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</si>
  <si>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</si>
  <si>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</si>
  <si>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</si>
  <si>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</si>
  <si>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</si>
  <si>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</si>
  <si>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</si>
  <si>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</si>
  <si>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</si>
  <si>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</si>
  <si>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</si>
  <si>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</si>
  <si>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</si>
  <si>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</si>
  <si>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</si>
  <si>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</si>
  <si>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</si>
  <si>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</si>
  <si>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</si>
  <si>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</si>
  <si>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</si>
  <si>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</si>
  <si>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</si>
  <si>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</si>
  <si>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</si>
  <si>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</si>
  <si>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</si>
  <si>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</si>
  <si>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</si>
  <si>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</si>
  <si>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</si>
  <si>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</si>
  <si>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</si>
  <si>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</si>
  <si>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</si>
  <si>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</si>
  <si>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</si>
  <si>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</si>
  <si>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</si>
  <si>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</si>
  <si>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</si>
  <si>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</si>
  <si>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</si>
  <si>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</si>
  <si>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</si>
  <si>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</si>
  <si>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</si>
  <si>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</si>
  <si>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</si>
  <si>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</si>
  <si>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</si>
  <si>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</si>
  <si>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</si>
  <si>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</si>
  <si>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</si>
  <si>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</si>
  <si>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</si>
  <si>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</si>
  <si>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</si>
  <si>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</si>
  <si>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</si>
  <si>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</si>
  <si>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</si>
  <si>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</si>
  <si>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</si>
  <si>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</si>
  <si>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</si>
  <si>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</si>
  <si>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</si>
  <si>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</si>
  <si>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</si>
  <si>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</si>
  <si>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</si>
  <si>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</si>
  <si>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</si>
  <si>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</si>
  <si>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</si>
  <si>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</si>
  <si>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</si>
  <si>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</si>
  <si>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</si>
  <si>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</si>
  <si>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</si>
  <si>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</si>
  <si>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</si>
  <si>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</si>
  <si>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</si>
  <si>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</si>
  <si>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</si>
  <si>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</si>
  <si>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</si>
  <si>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</si>
  <si>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</si>
  <si>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</si>
  <si>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</si>
  <si>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</si>
  <si>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</si>
  <si>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</si>
  <si>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</si>
  <si>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</si>
  <si>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</si>
  <si>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</si>
  <si>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</si>
  <si>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</si>
  <si>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</si>
  <si>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</si>
  <si>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</si>
  <si>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</si>
  <si>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</si>
  <si>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</si>
  <si>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</si>
  <si>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</si>
  <si>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</si>
  <si>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</si>
  <si>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</si>
  <si>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</si>
  <si>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</si>
  <si>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</si>
  <si>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</si>
  <si>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</si>
  <si>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</si>
  <si>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</si>
  <si>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</si>
  <si>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</si>
  <si>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</si>
  <si>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</si>
  <si>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</si>
  <si>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</si>
  <si>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</si>
  <si>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</si>
  <si>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</si>
  <si>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</si>
  <si>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</si>
  <si>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</si>
  <si>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</si>
  <si>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</si>
  <si>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</si>
  <si>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</si>
  <si>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</si>
  <si>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</si>
  <si>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</si>
  <si>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</si>
  <si>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</si>
  <si>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</si>
  <si>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</si>
  <si>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</si>
  <si>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</si>
  <si>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</si>
  <si>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</si>
  <si>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</si>
  <si>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</si>
  <si>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</si>
  <si>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</si>
  <si>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</si>
  <si>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</si>
  <si>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</si>
  <si>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</si>
  <si>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</si>
  <si>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</si>
  <si>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</si>
  <si>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</si>
  <si>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</si>
  <si>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</si>
  <si>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</si>
  <si>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</si>
  <si>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</si>
  <si>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</si>
  <si>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</si>
  <si>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</si>
  <si>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</si>
  <si>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</si>
  <si>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</si>
  <si>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</si>
  <si>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</si>
  <si>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</si>
  <si>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</si>
  <si>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</si>
  <si>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</si>
  <si>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</si>
  <si>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</si>
  <si>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</si>
  <si>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</si>
  <si>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</si>
  <si>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</si>
  <si>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</si>
  <si>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</si>
  <si>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</si>
  <si>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</si>
  <si>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</si>
  <si>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</si>
  <si>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</si>
  <si>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</si>
  <si>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</si>
  <si>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</si>
  <si>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</si>
  <si>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</si>
  <si>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</si>
  <si>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</si>
  <si>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</si>
  <si>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</si>
  <si>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</si>
  <si>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</si>
  <si>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</si>
  <si>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</si>
  <si>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</si>
  <si>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</si>
  <si>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</si>
  <si>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</si>
  <si>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</si>
  <si>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</si>
  <si>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</si>
  <si>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</si>
  <si>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</si>
  <si>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</si>
  <si>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</si>
  <si>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</si>
  <si>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</si>
  <si>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</si>
  <si>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</si>
  <si>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</si>
  <si>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</si>
  <si>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</si>
  <si>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</si>
  <si>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</si>
  <si>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</si>
  <si>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</si>
  <si>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</si>
  <si>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</si>
  <si>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</si>
  <si>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</si>
  <si>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</si>
  <si>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</si>
  <si>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</si>
  <si>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</si>
  <si>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</si>
  <si>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</si>
  <si>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</si>
  <si>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</si>
  <si>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</si>
  <si>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</si>
  <si>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</si>
  <si>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</si>
  <si>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</si>
  <si>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</si>
  <si>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</si>
  <si>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</si>
  <si>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</si>
  <si>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</si>
  <si>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</si>
  <si>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</si>
  <si>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</si>
  <si>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</si>
  <si>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</si>
  <si>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</si>
  <si>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</si>
  <si>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</si>
  <si>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</si>
  <si>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</si>
  <si>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</si>
  <si>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</si>
  <si>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</si>
  <si>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</si>
  <si>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</si>
  <si>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</si>
  <si>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</si>
  <si>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</si>
  <si>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</si>
  <si>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</si>
  <si>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</si>
  <si>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</si>
  <si>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</si>
  <si>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</si>
  <si>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</si>
  <si>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</si>
  <si>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</si>
  <si>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</si>
  <si>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</si>
  <si>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</si>
  <si>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</si>
  <si>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</si>
  <si>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</si>
  <si>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</si>
  <si>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</si>
  <si>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</si>
  <si>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</si>
  <si>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</si>
  <si>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</si>
  <si>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</si>
  <si>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</si>
  <si>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</si>
  <si>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</si>
  <si>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</si>
  <si>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</si>
  <si>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</si>
  <si>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</si>
  <si>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</si>
  <si>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</si>
  <si>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</si>
  <si>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</si>
  <si>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</si>
  <si>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</si>
  <si>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</si>
  <si>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</si>
  <si>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</si>
  <si>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</si>
  <si>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</si>
  <si>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</si>
  <si>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</si>
  <si>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</si>
  <si>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</si>
  <si>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</si>
  <si>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</si>
  <si>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</si>
  <si>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</si>
  <si>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</si>
  <si>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</si>
  <si>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</si>
  <si>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</si>
  <si>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</si>
  <si>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</si>
  <si>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</si>
  <si>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</si>
  <si>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</si>
  <si>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</si>
  <si>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</si>
  <si>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</si>
  <si>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</si>
  <si>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</si>
  <si>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</si>
  <si>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</si>
  <si>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</si>
  <si>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</si>
  <si>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</si>
  <si>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</si>
  <si>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</si>
  <si>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</si>
  <si>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</si>
  <si>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</si>
  <si>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</si>
  <si>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</si>
  <si>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</si>
  <si>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</si>
  <si>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</si>
  <si>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</si>
  <si>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</si>
  <si>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</si>
  <si>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</si>
  <si>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</si>
  <si>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</si>
  <si>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</si>
  <si>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</si>
  <si>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</si>
  <si>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</si>
  <si>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</si>
  <si>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</si>
  <si>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</si>
  <si>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</si>
  <si>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</si>
  <si>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</si>
  <si>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</si>
  <si>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</si>
  <si>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</si>
  <si>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</si>
  <si>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</si>
  <si>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</si>
  <si>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</si>
  <si>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</si>
  <si>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</si>
  <si>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</si>
  <si>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</si>
  <si>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</si>
  <si>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</si>
  <si>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</si>
  <si>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</si>
  <si>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</si>
  <si>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</si>
  <si>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</si>
  <si>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</si>
  <si>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</si>
  <si>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</si>
  <si>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</si>
  <si>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</si>
  <si>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</si>
  <si>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</si>
  <si>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</si>
  <si>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</si>
  <si>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</si>
  <si>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</si>
  <si>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</si>
  <si>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</si>
  <si>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</si>
  <si>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</si>
  <si>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</si>
  <si>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</si>
  <si>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</si>
  <si>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</si>
  <si>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</si>
  <si>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</si>
  <si>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</si>
  <si>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</si>
  <si>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</si>
  <si>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</si>
  <si>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</si>
  <si>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</si>
  <si>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</si>
  <si>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</si>
  <si>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</si>
  <si>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</si>
  <si>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</si>
  <si>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</si>
  <si>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</si>
  <si>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</si>
  <si>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</si>
  <si>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</si>
  <si>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</si>
  <si>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</si>
  <si>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</si>
  <si>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</si>
  <si>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</si>
  <si>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</si>
  <si>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</si>
  <si>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</si>
  <si>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</si>
  <si>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</si>
  <si>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</si>
  <si>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</si>
  <si>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</si>
  <si>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</si>
  <si>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</si>
  <si>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</si>
  <si>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</si>
  <si>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</si>
  <si>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</si>
  <si>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</si>
  <si>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</si>
  <si>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</si>
  <si>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</si>
  <si>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</si>
  <si>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</si>
  <si>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</si>
  <si>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</si>
  <si>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</si>
  <si>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</si>
  <si>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</si>
  <si>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</si>
  <si>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</si>
  <si>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</si>
  <si>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</si>
  <si>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</si>
  <si>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</si>
  <si>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</si>
  <si>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</si>
  <si>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</si>
  <si>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</si>
  <si>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</si>
  <si>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</si>
  <si>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</si>
  <si>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</si>
  <si>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</si>
  <si>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</si>
  <si>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</si>
  <si>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</si>
  <si>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</si>
  <si>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</si>
  <si>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</si>
  <si>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</si>
  <si>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</si>
  <si>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</si>
  <si>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</si>
  <si>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</si>
  <si>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</si>
  <si>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</si>
  <si>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</si>
  <si>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</si>
  <si>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</si>
  <si>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</si>
  <si>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</si>
  <si>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</si>
  <si>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</si>
  <si>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</si>
  <si>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</si>
  <si>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</si>
  <si>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</si>
  <si>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</si>
  <si>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</si>
  <si>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</si>
  <si>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</si>
  <si>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</si>
  <si>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</si>
  <si>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</si>
  <si>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</si>
  <si>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</si>
  <si>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</si>
  <si>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</si>
  <si>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</si>
  <si>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</si>
  <si>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</si>
  <si>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</si>
  <si>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</si>
  <si>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</si>
  <si>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</si>
  <si>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</si>
  <si>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</si>
  <si>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</si>
  <si>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</si>
  <si>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</si>
  <si>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</si>
  <si>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</si>
  <si>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</si>
  <si>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</si>
  <si>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</si>
  <si>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</si>
  <si>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</si>
  <si>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</si>
  <si>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</si>
  <si>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</si>
  <si>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</si>
  <si>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</si>
  <si>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</si>
  <si>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</si>
  <si>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</si>
  <si>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</si>
  <si>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</si>
  <si>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</si>
  <si>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</si>
  <si>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</si>
  <si>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</si>
  <si>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</si>
  <si>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</si>
  <si>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</si>
  <si>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</si>
  <si>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</si>
  <si>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</si>
  <si>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</si>
  <si>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</si>
  <si>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</si>
  <si>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</si>
  <si>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</si>
  <si>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</si>
  <si>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</si>
  <si>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</si>
  <si>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</si>
  <si>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</si>
  <si>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</si>
  <si>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</si>
  <si>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</si>
  <si>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</si>
  <si>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</si>
  <si>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</si>
  <si>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</si>
  <si>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</si>
  <si>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</si>
  <si>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</si>
  <si>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</si>
  <si>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</si>
  <si>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</si>
  <si>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</si>
  <si>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</si>
  <si>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</si>
  <si>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</si>
  <si>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</si>
  <si>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</si>
  <si>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</si>
  <si>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</si>
  <si>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</si>
  <si>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</si>
  <si>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</si>
  <si>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</si>
  <si>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</si>
  <si>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</si>
  <si>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</si>
  <si>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</si>
  <si>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</si>
  <si>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</si>
  <si>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</si>
  <si>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</si>
  <si>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</si>
  <si>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</si>
  <si>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</si>
  <si>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</si>
  <si>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</si>
  <si>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</si>
  <si>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</si>
  <si>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</si>
  <si>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</si>
  <si>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</si>
  <si>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</si>
  <si>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</si>
  <si>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</si>
  <si>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</si>
  <si>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</si>
  <si>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</si>
  <si>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</si>
  <si>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</si>
  <si>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</si>
  <si>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</si>
  <si>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</si>
  <si>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</si>
  <si>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</si>
  <si>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</si>
  <si>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</si>
  <si>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</si>
  <si>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</si>
  <si>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</si>
  <si>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</si>
  <si>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</si>
  <si>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</si>
  <si>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</si>
  <si>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</si>
  <si>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</si>
  <si>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</si>
  <si>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</si>
  <si>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</si>
  <si>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</si>
  <si>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</si>
  <si>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</si>
  <si>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</si>
  <si>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</si>
  <si>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</si>
  <si>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</si>
  <si>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</si>
  <si>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</si>
  <si>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</si>
  <si>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</si>
  <si>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</si>
  <si>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</si>
  <si>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</si>
  <si>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</si>
  <si>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</si>
  <si>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</si>
  <si>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</si>
  <si>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</si>
  <si>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</si>
  <si>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</si>
  <si>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</si>
  <si>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</si>
  <si>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</si>
  <si>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</si>
  <si>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</si>
  <si>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</si>
  <si>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</si>
  <si>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</si>
  <si>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</si>
  <si>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</si>
  <si>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</si>
  <si>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</si>
  <si>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</si>
  <si>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</si>
  <si>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</si>
  <si>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</si>
  <si>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</si>
  <si>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</si>
  <si>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</si>
  <si>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</si>
  <si>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</si>
  <si>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</si>
  <si>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</si>
  <si>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</si>
  <si>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</si>
  <si>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</si>
  <si>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</si>
  <si>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</si>
  <si>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</si>
  <si>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</si>
  <si>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</si>
  <si>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</si>
  <si>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</si>
  <si>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</si>
  <si>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</si>
  <si>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</si>
  <si>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</si>
  <si>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</si>
  <si>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</si>
  <si>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</si>
  <si>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</si>
  <si>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</si>
  <si>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</si>
  <si>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</si>
  <si>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</si>
  <si>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</si>
  <si>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</si>
  <si>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</si>
  <si>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</si>
  <si>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</si>
  <si>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</si>
  <si>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</si>
  <si>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</si>
  <si>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</si>
  <si>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</si>
  <si>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</si>
  <si>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</si>
  <si>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</si>
  <si>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</si>
  <si>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</si>
  <si>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</si>
  <si>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</si>
  <si>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</si>
  <si>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</si>
  <si>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</si>
  <si>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</si>
  <si>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</si>
  <si>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</si>
  <si>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</si>
  <si>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</si>
  <si>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</si>
  <si>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</si>
  <si>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</si>
  <si>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</si>
  <si>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</si>
  <si>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</si>
  <si>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</si>
  <si>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</si>
  <si>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</si>
  <si>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</si>
  <si>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</si>
  <si>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</si>
  <si>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</si>
  <si>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</si>
  <si>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</si>
  <si>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</si>
  <si>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</si>
  <si>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</si>
  <si>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</si>
  <si>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</si>
  <si>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</si>
  <si>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</si>
  <si>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</si>
  <si>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</si>
  <si>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</si>
  <si>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</si>
  <si>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</si>
  <si>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</si>
  <si>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</si>
  <si>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</si>
  <si>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</si>
  <si>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</si>
  <si>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</si>
  <si>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</si>
  <si>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</si>
  <si>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</si>
  <si>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</si>
  <si>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</si>
  <si>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</si>
  <si>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</si>
  <si>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</si>
  <si>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</si>
  <si>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</si>
  <si>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</si>
  <si>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</si>
  <si>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</si>
  <si>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</si>
  <si>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</si>
  <si>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</si>
  <si>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</si>
  <si>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</si>
  <si>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</si>
  <si>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</si>
  <si>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</si>
  <si>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</si>
  <si>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</si>
  <si>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</si>
  <si>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</si>
  <si>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</si>
  <si>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</si>
  <si>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</si>
  <si>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</si>
  <si>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</si>
  <si>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</si>
  <si>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</si>
  <si>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</si>
  <si>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</si>
  <si>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</si>
  <si>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</si>
  <si>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</si>
  <si>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</si>
  <si>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</si>
  <si>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</si>
  <si>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</si>
  <si>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</si>
  <si>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</si>
  <si>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</si>
  <si>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</si>
  <si>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</si>
  <si>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</si>
  <si>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</si>
  <si>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</si>
  <si>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</si>
  <si>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</si>
  <si>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</si>
  <si>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</si>
  <si>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</si>
  <si>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</si>
  <si>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</si>
  <si>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</si>
  <si>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</si>
  <si>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</si>
  <si>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</si>
  <si>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</si>
  <si>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</si>
  <si>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</si>
  <si>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</si>
  <si>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</si>
  <si>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</si>
  <si>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</si>
  <si>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</si>
  <si>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</si>
  <si>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</si>
  <si>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</si>
  <si>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</si>
  <si>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</si>
  <si>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</si>
  <si>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</si>
  <si>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</si>
  <si>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</si>
  <si>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</si>
  <si>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</si>
  <si>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</si>
  <si>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</si>
  <si>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</si>
  <si>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</si>
  <si>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</si>
  <si>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</si>
  <si>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</si>
  <si>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</si>
  <si>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</si>
  <si>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</si>
  <si>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</si>
  <si>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</si>
  <si>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</si>
  <si>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</si>
  <si>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</si>
  <si>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</si>
  <si>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</si>
  <si>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</si>
  <si>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</si>
  <si>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</si>
  <si>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</si>
  <si>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</si>
  <si>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</si>
  <si>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</si>
  <si>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</si>
  <si>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</si>
  <si>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</si>
  <si>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</si>
  <si>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</si>
  <si>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</si>
  <si>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</si>
  <si>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</si>
  <si>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</si>
  <si>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</si>
  <si>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</si>
  <si>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</si>
  <si>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</si>
  <si>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</si>
  <si>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</si>
  <si>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</si>
  <si>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</si>
  <si>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</si>
  <si>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</si>
  <si>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</si>
  <si>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</si>
  <si>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</si>
  <si>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</si>
  <si>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</si>
  <si>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</si>
  <si>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</si>
  <si>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</si>
  <si>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</si>
  <si>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</si>
  <si>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</si>
  <si>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</si>
  <si>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</si>
  <si>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</si>
  <si>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</si>
  <si>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</si>
  <si>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</si>
  <si>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</si>
  <si>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</si>
  <si>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</si>
  <si>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</si>
  <si>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</si>
  <si>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</si>
  <si>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</si>
  <si>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</si>
  <si>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</si>
  <si>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</si>
  <si>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</si>
  <si>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</si>
  <si>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</si>
  <si>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</si>
  <si>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</si>
  <si>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</si>
  <si>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</si>
  <si>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</si>
  <si>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</si>
  <si>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</si>
  <si>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</si>
  <si>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</si>
  <si>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</si>
  <si>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</si>
  <si>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</si>
  <si>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</si>
  <si>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</si>
  <si>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</si>
  <si>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</si>
  <si>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</si>
  <si>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</si>
  <si>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</si>
  <si>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</si>
  <si>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</si>
  <si>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</si>
  <si>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</si>
  <si>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</si>
  <si>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</si>
  <si>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</si>
  <si>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</si>
  <si>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</si>
  <si>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</si>
  <si>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</si>
  <si>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</si>
  <si>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</si>
  <si>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</si>
  <si>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</si>
  <si>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</si>
  <si>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</si>
  <si>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</si>
  <si>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</si>
  <si>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</si>
  <si>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</si>
  <si>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</si>
  <si>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</si>
  <si>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</si>
  <si>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</si>
  <si>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</si>
  <si>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</si>
  <si>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</si>
  <si>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</si>
  <si>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</si>
  <si>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</si>
  <si>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</si>
  <si>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</si>
  <si>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</si>
  <si>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</si>
  <si>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</si>
  <si>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</si>
  <si>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</si>
  <si>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</si>
  <si>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</si>
  <si>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</si>
  <si>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</si>
  <si>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</si>
  <si>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</si>
  <si>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</si>
  <si>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</si>
  <si>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</si>
  <si>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</si>
  <si>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</si>
  <si>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</si>
  <si>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</si>
  <si>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</si>
  <si>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</si>
  <si>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</si>
  <si>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</si>
  <si>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</si>
  <si>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</si>
  <si>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</si>
  <si>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</si>
  <si>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</si>
  <si>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</si>
  <si>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</si>
  <si>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</si>
  <si>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</si>
  <si>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</si>
  <si>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</si>
  <si>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</si>
  <si>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</si>
  <si>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</si>
  <si>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</si>
  <si>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</si>
  <si>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</si>
  <si>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</si>
  <si>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</si>
  <si>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</si>
  <si>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</si>
  <si>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</si>
  <si>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</si>
  <si>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</si>
  <si>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</si>
  <si>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</si>
  <si>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</si>
  <si>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</si>
  <si>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</si>
  <si>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</si>
  <si>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</si>
  <si>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</si>
  <si>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</si>
  <si>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</si>
  <si>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</si>
  <si>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</si>
  <si>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</si>
  <si>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</si>
  <si>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</si>
  <si>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</si>
  <si>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</si>
  <si>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</si>
  <si>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</si>
  <si>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</si>
  <si>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</si>
  <si>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</si>
  <si>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</si>
  <si>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</si>
  <si>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</si>
  <si>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</si>
  <si>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</si>
  <si>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</si>
  <si>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</si>
  <si>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</si>
  <si>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</si>
  <si>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</si>
  <si>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</si>
  <si>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</si>
  <si>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</si>
  <si>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</si>
  <si>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</si>
  <si>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</si>
  <si>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</si>
  <si>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</si>
  <si>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</si>
  <si>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</si>
  <si>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</si>
  <si>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</si>
  <si>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</si>
  <si>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</si>
  <si>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</si>
  <si>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</si>
  <si>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</si>
  <si>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</si>
  <si>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</si>
  <si>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</si>
  <si>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</si>
  <si>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</si>
  <si>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</si>
  <si>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</si>
  <si>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</si>
  <si>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</si>
  <si>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</si>
  <si>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</si>
  <si>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</si>
  <si>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</si>
  <si>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</si>
  <si>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</si>
  <si>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</si>
  <si>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</si>
  <si>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</si>
  <si>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</si>
  <si>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</si>
  <si>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</si>
  <si>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</si>
  <si>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</si>
  <si>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</si>
  <si>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</si>
  <si>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</si>
  <si>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</si>
  <si>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</si>
  <si>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</si>
  <si>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</si>
  <si>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</si>
  <si>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</si>
  <si>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</si>
  <si>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</si>
  <si>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</si>
  <si>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</si>
  <si>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</si>
  <si>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</si>
  <si>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</si>
  <si>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</si>
  <si>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</si>
  <si>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</si>
  <si>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</si>
  <si>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</si>
  <si>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</si>
  <si>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</si>
  <si>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</si>
  <si>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</si>
  <si>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</si>
  <si>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</si>
  <si>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</si>
  <si>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</si>
  <si>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</si>
  <si>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</si>
  <si>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</si>
  <si>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</si>
  <si>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</si>
  <si>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</si>
  <si>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</si>
  <si>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</si>
  <si>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</si>
  <si>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</si>
  <si>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</si>
  <si>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</si>
  <si>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</si>
  <si>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</si>
  <si>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</si>
  <si>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</si>
  <si>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</si>
  <si>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</si>
  <si>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</si>
  <si>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</si>
  <si>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</si>
  <si>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</si>
  <si>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</si>
  <si>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</si>
  <si>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</si>
  <si>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</si>
  <si>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</si>
  <si>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</si>
  <si>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</si>
  <si>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</si>
  <si>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</si>
  <si>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</si>
  <si>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</si>
  <si>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</si>
  <si>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</si>
  <si>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</si>
  <si>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</si>
  <si>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</si>
  <si>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</si>
  <si>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</si>
  <si>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</si>
  <si>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</si>
  <si>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</si>
  <si>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</si>
  <si>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</si>
  <si>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</si>
  <si>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</si>
  <si>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</si>
  <si>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</si>
  <si>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</si>
  <si>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</si>
  <si>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</si>
  <si>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</si>
  <si>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</si>
  <si>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</si>
  <si>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</si>
  <si>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</si>
  <si>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</si>
  <si>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</si>
  <si>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</si>
  <si>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</si>
  <si>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</si>
  <si>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</si>
  <si>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</si>
  <si>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</si>
  <si>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</si>
  <si>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</si>
  <si>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</si>
  <si>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</si>
  <si>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</si>
  <si>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</si>
  <si>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</si>
  <si>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</si>
  <si>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</si>
  <si>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</si>
  <si>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</si>
  <si>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</si>
  <si>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</si>
  <si>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</si>
  <si>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</si>
  <si>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</si>
  <si>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</si>
  <si>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</si>
  <si>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</si>
  <si>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</si>
  <si>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</si>
  <si>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</si>
  <si>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</si>
  <si>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</si>
  <si>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</si>
  <si>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</si>
  <si>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</si>
  <si>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</si>
  <si>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</si>
  <si>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</si>
  <si>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</si>
  <si>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</si>
  <si>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</si>
  <si>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</si>
  <si>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</si>
  <si>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</si>
  <si>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</si>
  <si>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</si>
  <si>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</si>
  <si>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</si>
  <si>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</si>
  <si>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</si>
  <si>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</si>
  <si>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</si>
  <si>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</si>
  <si>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</si>
  <si>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</si>
  <si>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</si>
  <si>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</si>
  <si>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</si>
  <si>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</si>
  <si>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</si>
  <si>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</si>
  <si>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</si>
  <si>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</si>
  <si>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</si>
  <si>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</si>
  <si>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</si>
  <si>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</si>
  <si>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</si>
  <si>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</si>
  <si>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</si>
  <si>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</si>
  <si>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</si>
  <si>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</si>
  <si>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</si>
  <si>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</si>
  <si>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</si>
  <si>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</si>
  <si>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</si>
  <si>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</si>
  <si>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</si>
  <si>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</si>
  <si>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</si>
  <si>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</si>
  <si>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</si>
  <si>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</si>
  <si>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</si>
  <si>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</si>
  <si>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</si>
  <si>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</si>
  <si>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</si>
  <si>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</si>
  <si>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</si>
  <si>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</si>
  <si>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</si>
  <si>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</si>
  <si>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</si>
  <si>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</si>
  <si>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</si>
  <si>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</si>
  <si>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</si>
  <si>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</si>
  <si>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</si>
  <si>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</si>
  <si>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</si>
  <si>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</si>
  <si>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</si>
  <si>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</si>
  <si>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</si>
  <si>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</si>
  <si>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</si>
  <si>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</si>
  <si>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</si>
  <si>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</si>
  <si>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</si>
  <si>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</si>
  <si>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</si>
  <si>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</si>
  <si>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</si>
  <si>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</si>
  <si>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</si>
  <si>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</si>
  <si>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</si>
  <si>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</si>
  <si>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</si>
  <si>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</si>
  <si>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</si>
  <si>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</si>
  <si>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</si>
  <si>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</si>
  <si>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</si>
  <si>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</si>
  <si>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</si>
  <si>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</si>
  <si>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</si>
  <si>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</si>
  <si>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</si>
  <si>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</si>
  <si>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</si>
  <si>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</si>
  <si>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</si>
  <si>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</si>
  <si>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</si>
  <si>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</si>
  <si>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</si>
  <si>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</si>
  <si>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</si>
  <si>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</si>
  <si>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</si>
  <si>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</si>
  <si>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</si>
  <si>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</si>
  <si>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</si>
  <si>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</si>
  <si>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</si>
  <si>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</si>
  <si>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</si>
  <si>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</si>
  <si>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</si>
  <si>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</si>
  <si>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</si>
  <si>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</si>
  <si>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</si>
  <si>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</si>
  <si>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</si>
  <si>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</si>
  <si>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</si>
  <si>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</si>
  <si>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</si>
  <si>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</si>
  <si>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</si>
  <si>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</si>
  <si>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</si>
  <si>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</si>
  <si>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</si>
  <si>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</si>
  <si>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</si>
  <si>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</si>
  <si>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</si>
  <si>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</si>
  <si>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</si>
  <si>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</si>
  <si>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</si>
  <si>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</si>
  <si>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</si>
  <si>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</si>
  <si>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</si>
  <si>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</si>
  <si>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</si>
  <si>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</si>
  <si>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</si>
  <si>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</si>
  <si>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</si>
  <si>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</si>
  <si>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</si>
  <si>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</si>
  <si>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</si>
  <si>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</si>
  <si>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</si>
  <si>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</si>
  <si>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</si>
  <si>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</si>
  <si>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</si>
  <si>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</si>
  <si>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</si>
  <si>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</si>
  <si>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</si>
  <si>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</si>
  <si>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</si>
  <si>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</si>
  <si>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</si>
  <si>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</si>
  <si>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</si>
  <si>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</si>
  <si>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</si>
  <si>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</si>
  <si>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</si>
  <si>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</si>
  <si>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</si>
  <si>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</si>
  <si>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</si>
  <si>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</si>
  <si>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</si>
  <si>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</si>
  <si>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</si>
  <si>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</si>
  <si>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</si>
  <si>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</si>
  <si>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</si>
  <si>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</si>
  <si>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</si>
  <si>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</si>
  <si>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</si>
  <si>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</si>
  <si>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</si>
  <si>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</si>
  <si>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</si>
  <si>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</si>
  <si>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</si>
  <si>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</si>
  <si>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</si>
  <si>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</si>
  <si>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</si>
  <si>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</si>
  <si>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</si>
  <si>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</si>
  <si>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</si>
  <si>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</si>
  <si>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</si>
  <si>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</si>
  <si>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</si>
  <si>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</si>
  <si>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</si>
  <si>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</si>
  <si>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</si>
  <si>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</si>
  <si>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</si>
  <si>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</si>
  <si>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</si>
  <si>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</si>
  <si>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</si>
  <si>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</si>
  <si>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</si>
  <si>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</si>
  <si>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</si>
  <si>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</si>
  <si>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</si>
  <si>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</si>
  <si>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</si>
  <si>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</si>
  <si>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</si>
  <si>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</si>
  <si>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</si>
  <si>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</si>
  <si>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</si>
  <si>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</si>
  <si>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</si>
  <si>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</si>
  <si>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</si>
  <si>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</si>
  <si>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</si>
  <si>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</si>
  <si>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</si>
  <si>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</si>
  <si>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</si>
  <si>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</si>
  <si>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</si>
  <si>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</si>
  <si>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</si>
  <si>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</si>
  <si>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</si>
  <si>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</si>
  <si>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</si>
  <si>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</si>
  <si>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</si>
  <si>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</si>
  <si>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</si>
  <si>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</si>
  <si>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</si>
  <si>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</si>
  <si>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</si>
  <si>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</si>
  <si>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</si>
  <si>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</si>
  <si>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</si>
  <si>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</si>
  <si>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</si>
  <si>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</si>
  <si>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</si>
  <si>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</si>
  <si>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</si>
  <si>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</si>
  <si>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</si>
  <si>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</si>
  <si>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</si>
  <si>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</si>
  <si>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</si>
  <si>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</si>
  <si>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</si>
  <si>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</si>
  <si>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</si>
  <si>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</si>
  <si>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</si>
  <si>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</si>
  <si>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</si>
  <si>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</si>
  <si>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</si>
  <si>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</si>
  <si>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</si>
  <si>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</si>
  <si>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</si>
  <si>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</si>
  <si>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</si>
  <si>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</si>
  <si>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</si>
  <si>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</si>
  <si>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</si>
  <si>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</si>
  <si>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</si>
  <si>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</si>
  <si>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</si>
  <si>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</si>
  <si>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</si>
  <si>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</si>
  <si>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</si>
  <si>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</si>
  <si>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</si>
  <si>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</si>
  <si>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</si>
  <si>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</si>
  <si>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</si>
  <si>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</si>
  <si>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</si>
  <si>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</si>
  <si>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</si>
  <si>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</si>
  <si>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</si>
  <si>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</si>
  <si>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</si>
  <si>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</si>
  <si>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</si>
  <si>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</si>
  <si>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</si>
  <si>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</si>
  <si>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</si>
  <si>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</si>
  <si>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</si>
  <si>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</si>
  <si>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</si>
  <si>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</si>
  <si>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</si>
  <si>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</si>
  <si>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</si>
  <si>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</si>
  <si>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</si>
  <si>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</si>
  <si>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</si>
  <si>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</si>
  <si>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</si>
  <si>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</si>
  <si>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</si>
  <si>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</si>
  <si>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</si>
  <si>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</si>
  <si>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</si>
  <si>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</si>
  <si>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</si>
  <si>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</si>
  <si>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</si>
  <si>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</si>
  <si>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</si>
  <si>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</si>
  <si>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</si>
  <si>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</si>
  <si>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</si>
  <si>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</si>
  <si>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</si>
  <si>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</si>
  <si>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</si>
  <si>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</si>
  <si>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</si>
  <si>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</si>
  <si>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</si>
  <si>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</si>
  <si>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</si>
  <si>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</si>
  <si>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</si>
  <si>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</si>
  <si>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</si>
  <si>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</si>
  <si>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</si>
  <si>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</si>
  <si>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</si>
  <si>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</si>
  <si>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</si>
  <si>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</si>
  <si>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</si>
  <si>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</si>
  <si>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</si>
  <si>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</si>
  <si>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</si>
  <si>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</si>
  <si>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</si>
  <si>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</si>
  <si>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</si>
  <si>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</si>
  <si>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</si>
  <si>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</si>
  <si>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</si>
  <si>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</si>
  <si>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</si>
  <si>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</si>
  <si>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</si>
  <si>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</si>
  <si>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</si>
  <si>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</si>
  <si>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</si>
  <si>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</si>
  <si>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</si>
  <si>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</si>
  <si>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</si>
  <si>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</si>
  <si>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</si>
  <si>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</si>
  <si>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</si>
  <si>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</si>
  <si>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</si>
  <si>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</si>
  <si>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</si>
  <si>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</si>
  <si>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</si>
  <si>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</si>
  <si>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</si>
  <si>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</si>
  <si>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</si>
  <si>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</si>
  <si>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</si>
  <si>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</si>
  <si>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</si>
  <si>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</si>
  <si>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</si>
  <si>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</si>
  <si>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</si>
  <si>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</si>
  <si>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</si>
  <si>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</si>
  <si>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</si>
  <si>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</si>
  <si>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</si>
  <si>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</si>
  <si>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</si>
  <si>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</si>
  <si>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</si>
  <si>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</si>
  <si>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</si>
  <si>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</si>
  <si>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</si>
  <si>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</si>
  <si>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</si>
  <si>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</si>
  <si>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</si>
  <si>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</si>
  <si>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</si>
  <si>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</si>
  <si>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</si>
  <si>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</si>
  <si>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</si>
  <si>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</si>
  <si>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</si>
  <si>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</si>
  <si>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</si>
  <si>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</si>
  <si>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</si>
  <si>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</si>
  <si>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</si>
  <si>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</si>
  <si>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</si>
  <si>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</si>
  <si>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</si>
  <si>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</si>
  <si>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</si>
  <si>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</si>
  <si>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</si>
  <si>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</si>
  <si>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</si>
  <si>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</si>
  <si>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</si>
  <si>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</si>
  <si>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</si>
  <si>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</si>
  <si>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</si>
  <si>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</si>
  <si>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</si>
  <si>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</si>
  <si>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</si>
  <si>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</si>
  <si>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</si>
  <si>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</si>
  <si>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</si>
  <si>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</si>
  <si>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</si>
  <si>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</si>
  <si>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</si>
  <si>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</si>
  <si>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</si>
  <si>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</si>
  <si>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</si>
  <si>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</si>
  <si>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</si>
  <si>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</si>
  <si>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</si>
  <si>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</si>
  <si>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</si>
  <si>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</si>
  <si>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</si>
  <si>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</si>
  <si>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</si>
  <si>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</si>
  <si>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</si>
  <si>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</si>
  <si>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</si>
  <si>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</si>
  <si>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</si>
  <si>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</si>
  <si>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</si>
  <si>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</si>
  <si>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</si>
  <si>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</si>
  <si>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</si>
  <si>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</si>
  <si>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</si>
  <si>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</si>
  <si>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</si>
  <si>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</si>
  <si>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</si>
  <si>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</si>
  <si>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</si>
  <si>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</si>
  <si>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</si>
  <si>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</si>
  <si>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</si>
  <si>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</si>
  <si>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</si>
  <si>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</si>
  <si>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</si>
  <si>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</si>
  <si>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</si>
  <si>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</si>
  <si>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</si>
  <si>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</si>
  <si>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</si>
  <si>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</si>
  <si>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</si>
  <si>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</si>
  <si>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</si>
  <si>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</si>
  <si>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</si>
  <si>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</si>
  <si>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</si>
  <si>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</si>
  <si>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</si>
  <si>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</si>
  <si>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</si>
  <si>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</si>
  <si>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</si>
  <si>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</si>
  <si>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</si>
  <si>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</si>
  <si>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</si>
  <si>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</si>
  <si>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</si>
  <si>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</si>
  <si>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</si>
  <si>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</si>
  <si>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</si>
  <si>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</si>
  <si>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</si>
  <si>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</si>
  <si>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</si>
  <si>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</si>
  <si>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</si>
  <si>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</si>
  <si>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</si>
  <si>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</si>
  <si>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</si>
  <si>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</si>
  <si>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</si>
  <si>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</si>
  <si>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</si>
  <si>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</si>
  <si>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</si>
  <si>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</si>
  <si>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</si>
  <si>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</si>
  <si>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</si>
  <si>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</si>
  <si>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</si>
  <si>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</si>
  <si>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</si>
  <si>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</si>
  <si>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</si>
  <si>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</si>
  <si>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</si>
  <si>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</si>
  <si>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</si>
  <si>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</si>
  <si>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</si>
  <si>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</si>
  <si>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</si>
  <si>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</si>
  <si>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</si>
  <si>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</si>
  <si>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</si>
  <si>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</si>
  <si>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</si>
  <si>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</si>
  <si>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</si>
  <si>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</si>
  <si>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</si>
  <si>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</si>
  <si>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</si>
  <si>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</si>
  <si>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</si>
  <si>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</si>
  <si>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</si>
  <si>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</si>
  <si>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</si>
  <si>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</si>
  <si>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</si>
  <si>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</si>
  <si>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</si>
  <si>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</si>
  <si>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</si>
  <si>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</si>
  <si>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</si>
  <si>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</si>
  <si>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</si>
  <si>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</si>
  <si>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</si>
  <si>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</si>
  <si>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</si>
  <si>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</si>
  <si>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</si>
  <si>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</si>
  <si>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</si>
  <si>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</si>
  <si>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</si>
  <si>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</si>
  <si>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</si>
  <si>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</si>
  <si>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</si>
  <si>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</si>
  <si>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</si>
  <si>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</si>
  <si>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</si>
  <si>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</si>
  <si>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</si>
  <si>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</si>
  <si>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</si>
  <si>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</si>
  <si>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</si>
  <si>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</si>
  <si>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</si>
  <si>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</si>
  <si>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</si>
  <si>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</si>
  <si>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</si>
  <si>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</si>
  <si>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</si>
  <si>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</si>
  <si>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</si>
  <si>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</si>
  <si>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</si>
  <si>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</si>
  <si>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</si>
  <si>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</si>
  <si>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</si>
  <si>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</si>
  <si>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</si>
  <si>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</si>
  <si>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</si>
  <si>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</si>
  <si>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</si>
  <si>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</si>
  <si>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</si>
  <si>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</si>
  <si>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</si>
  <si>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</si>
  <si>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</si>
  <si>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</si>
  <si>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</si>
  <si>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</si>
  <si>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</si>
  <si>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</si>
  <si>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</si>
  <si>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</si>
  <si>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</si>
  <si>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</si>
  <si>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</si>
  <si>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</si>
  <si>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</si>
  <si>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</si>
  <si>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</si>
  <si>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</si>
  <si>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</si>
  <si>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</si>
  <si>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</si>
  <si>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</si>
  <si>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</si>
  <si>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</si>
  <si>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</si>
  <si>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</si>
  <si>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</si>
  <si>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</si>
  <si>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</si>
  <si>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</si>
  <si>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</si>
  <si>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</si>
  <si>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</si>
  <si>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</si>
  <si>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</si>
  <si>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</si>
  <si>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</si>
  <si>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</si>
  <si>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</si>
  <si>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</si>
  <si>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</si>
  <si>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</si>
  <si>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</si>
  <si>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</si>
  <si>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</si>
  <si>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</si>
  <si>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</si>
  <si>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</si>
  <si>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</si>
  <si>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</si>
  <si>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</si>
  <si>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</si>
  <si>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</si>
  <si>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</si>
  <si>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</si>
  <si>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</si>
  <si>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</si>
  <si>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</si>
  <si>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</si>
  <si>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</si>
  <si>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</si>
  <si>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</si>
  <si>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</si>
  <si>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</si>
  <si>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</si>
  <si>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</si>
  <si>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</si>
  <si>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</si>
  <si>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</si>
  <si>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</si>
  <si>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</si>
  <si>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</si>
  <si>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</si>
  <si>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</si>
  <si>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</si>
  <si>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</si>
  <si>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</si>
  <si>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</si>
  <si>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</si>
  <si>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</si>
  <si>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</si>
  <si>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</si>
  <si>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</si>
  <si>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</si>
  <si>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</si>
  <si>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</si>
  <si>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</si>
  <si>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</si>
  <si>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</si>
  <si>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</si>
  <si>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</si>
  <si>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</si>
  <si>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</si>
  <si>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</si>
  <si>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</si>
  <si>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</si>
  <si>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</si>
  <si>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</si>
  <si>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</si>
  <si>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</si>
  <si>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</si>
  <si>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</si>
  <si>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</si>
  <si>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</si>
  <si>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</si>
  <si>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</si>
  <si>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</si>
  <si>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</si>
  <si>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</si>
  <si>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</si>
  <si>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</si>
  <si>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</si>
  <si>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</si>
  <si>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</si>
  <si>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</si>
  <si>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</si>
  <si>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</si>
  <si>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</si>
  <si>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</si>
  <si>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</si>
  <si>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</si>
  <si>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</si>
  <si>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</si>
  <si>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</si>
  <si>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</si>
  <si>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</si>
  <si>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</si>
  <si>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</si>
  <si>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</si>
  <si>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</si>
  <si>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</si>
  <si>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</si>
  <si>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</si>
  <si>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</si>
  <si>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</si>
  <si>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</si>
  <si>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</si>
  <si>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</si>
  <si>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</si>
  <si>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</si>
  <si>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</si>
  <si>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</si>
  <si>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</si>
  <si>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</si>
  <si>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</si>
  <si>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</si>
  <si>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</si>
  <si>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</si>
  <si>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</si>
  <si>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</si>
  <si>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</si>
  <si>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</si>
  <si>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</si>
  <si>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</si>
  <si>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</si>
  <si>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</si>
  <si>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</si>
  <si>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</si>
  <si>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</si>
  <si>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</si>
  <si>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</si>
  <si>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</si>
  <si>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</si>
  <si>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</si>
  <si>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</si>
  <si>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</si>
  <si>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</si>
  <si>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</si>
  <si>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</si>
  <si>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</si>
  <si>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</si>
  <si>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</si>
  <si>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</si>
  <si>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</si>
  <si>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</si>
  <si>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</si>
  <si>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</si>
  <si>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</si>
  <si>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</si>
  <si>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</si>
  <si>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</si>
  <si>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</si>
  <si>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</si>
  <si>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</si>
  <si>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</si>
  <si>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</si>
  <si>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</si>
  <si>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</si>
  <si>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</si>
  <si>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</si>
  <si>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</si>
  <si>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</si>
  <si>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</si>
  <si>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</si>
  <si>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</si>
  <si>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</si>
  <si>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</si>
  <si>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</si>
  <si>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</si>
  <si>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</si>
  <si>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</si>
  <si>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</si>
  <si>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</si>
  <si>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</si>
  <si>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</si>
  <si>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</si>
  <si>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</si>
  <si>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</si>
  <si>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</si>
  <si>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</si>
  <si>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</si>
  <si>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</si>
  <si>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</si>
  <si>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</si>
  <si>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</si>
  <si>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</si>
  <si>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</si>
  <si>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</si>
  <si>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</si>
  <si>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</si>
  <si>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</si>
  <si>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</si>
  <si>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</si>
  <si>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</si>
  <si>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</si>
  <si>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</si>
  <si>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</si>
  <si>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</si>
  <si>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</si>
  <si>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</si>
  <si>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</si>
  <si>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</si>
  <si>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</si>
  <si>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</si>
  <si>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</si>
  <si>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</si>
  <si>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</si>
  <si>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</si>
  <si>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</si>
  <si>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</si>
  <si>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</si>
  <si>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</si>
  <si>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</si>
  <si>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</si>
  <si>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</si>
  <si>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</si>
  <si>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</si>
  <si>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</si>
  <si>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</si>
  <si>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</si>
  <si>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</si>
  <si>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</si>
  <si>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</si>
  <si>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</si>
  <si>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</si>
  <si>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</si>
  <si>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</si>
  <si>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</si>
  <si>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</si>
  <si>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</si>
  <si>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</si>
  <si>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</si>
  <si>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</si>
  <si>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</si>
  <si>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</si>
  <si>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</si>
  <si>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</si>
  <si>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</si>
  <si>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</si>
  <si>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</si>
  <si>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</si>
  <si>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</si>
  <si>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</si>
  <si>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</si>
  <si>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</si>
  <si>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</si>
  <si>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</si>
  <si>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</si>
  <si>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</si>
  <si>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</si>
  <si>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</si>
  <si>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</si>
  <si>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</si>
  <si>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</si>
  <si>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</si>
  <si>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</si>
  <si>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</si>
  <si>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</si>
  <si>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</si>
  <si>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</si>
  <si>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</si>
  <si>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</si>
  <si>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</si>
  <si>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</si>
  <si>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</si>
  <si>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</si>
  <si>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</si>
  <si>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</si>
  <si>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</si>
  <si>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</si>
  <si>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</si>
  <si>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</si>
  <si>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</si>
  <si>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</si>
  <si>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</si>
  <si>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</si>
  <si>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</si>
  <si>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</si>
  <si>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</si>
  <si>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</si>
  <si>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</si>
  <si>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</si>
  <si>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</si>
  <si>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</si>
  <si>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</si>
  <si>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</si>
  <si>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</si>
  <si>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</si>
  <si>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</si>
  <si>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</si>
  <si>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</si>
  <si>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</si>
  <si>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</si>
  <si>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</si>
  <si>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</si>
  <si>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</si>
  <si>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</si>
  <si>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</si>
  <si>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</si>
  <si>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</si>
  <si>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</si>
  <si>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</si>
  <si>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</si>
  <si>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</si>
  <si>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</si>
  <si>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</si>
  <si>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</si>
  <si>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</si>
  <si>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</si>
  <si>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</si>
  <si>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</si>
  <si>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</si>
  <si>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</si>
  <si>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</si>
  <si>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</si>
  <si>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</si>
  <si>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</si>
  <si>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</si>
  <si>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</si>
  <si>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</si>
  <si>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</si>
  <si>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</si>
  <si>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</si>
  <si>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</si>
  <si>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</si>
  <si>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</si>
  <si>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</si>
  <si>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</si>
  <si>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</si>
  <si>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</si>
  <si>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</si>
  <si>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</si>
  <si>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</si>
  <si>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</si>
  <si>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</si>
  <si>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</si>
  <si>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</si>
  <si>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</si>
  <si>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</si>
  <si>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</si>
  <si>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</si>
  <si>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</si>
  <si>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</si>
  <si>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</si>
  <si>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</si>
  <si>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</si>
  <si>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</si>
  <si>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</si>
  <si>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</si>
  <si>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</si>
  <si>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</si>
  <si>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</si>
  <si>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</si>
  <si>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</si>
  <si>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</si>
  <si>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</si>
  <si>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</si>
  <si>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</si>
  <si>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</si>
  <si>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</si>
  <si>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</si>
  <si>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</si>
  <si>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</si>
  <si>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</si>
  <si>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</si>
  <si>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</si>
  <si>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</si>
  <si>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</si>
  <si>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</si>
  <si>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</si>
  <si>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</si>
  <si>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</si>
  <si>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</si>
  <si>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</si>
  <si>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</si>
  <si>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</si>
  <si>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</si>
  <si>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</si>
  <si>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</si>
  <si>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</si>
  <si>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</si>
  <si>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</si>
  <si>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</si>
  <si>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</si>
  <si>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</si>
  <si>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</si>
  <si>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</si>
  <si>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</si>
  <si>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</si>
  <si>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</si>
  <si>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</si>
  <si>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</si>
  <si>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</si>
  <si>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</si>
  <si>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</si>
  <si>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</si>
  <si>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</si>
  <si>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</si>
  <si>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</si>
  <si>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</si>
  <si>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</si>
  <si>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</si>
  <si>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</si>
  <si>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</si>
  <si>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</si>
  <si>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</si>
  <si>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</si>
  <si>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</si>
  <si>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</si>
  <si>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</si>
  <si>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</si>
  <si>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</si>
  <si>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</si>
  <si>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</si>
  <si>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</si>
  <si>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</si>
  <si>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</si>
  <si>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</si>
  <si>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</si>
  <si>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</si>
  <si>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</si>
  <si>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</si>
  <si>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</si>
  <si>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</si>
  <si>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</si>
  <si>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</si>
  <si>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</si>
  <si>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</si>
  <si>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</si>
  <si>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</si>
  <si>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</si>
  <si>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</si>
  <si>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</si>
  <si>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</si>
  <si>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</si>
  <si>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</si>
  <si>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</si>
  <si>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</si>
  <si>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</si>
  <si>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</si>
  <si>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</si>
  <si>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</si>
  <si>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</si>
  <si>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</si>
  <si>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</si>
  <si>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</si>
  <si>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</si>
  <si>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</si>
  <si>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</si>
  <si>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</si>
  <si>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</si>
  <si>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</si>
  <si>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</si>
  <si>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</si>
  <si>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</si>
  <si>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</si>
  <si>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</si>
  <si>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</si>
  <si>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</si>
  <si>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</si>
  <si>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</si>
  <si>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</si>
  <si>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</si>
  <si>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</si>
  <si>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</si>
  <si>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</si>
  <si>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</si>
  <si>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</si>
  <si>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</si>
  <si>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</si>
  <si>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</si>
  <si>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</si>
  <si>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</si>
  <si>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</si>
  <si>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</si>
  <si>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</si>
  <si>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</si>
  <si>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</si>
  <si>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</si>
  <si>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</si>
  <si>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</si>
  <si>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</si>
  <si>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</si>
  <si>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</si>
  <si>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</si>
  <si>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</si>
  <si>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</si>
  <si>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</si>
  <si>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</si>
  <si>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</si>
  <si>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</si>
  <si>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</si>
  <si>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</si>
  <si>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</si>
  <si>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</si>
  <si>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</si>
  <si>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</si>
  <si>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</si>
  <si>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</si>
  <si>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</si>
  <si>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</si>
  <si>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</si>
  <si>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</si>
  <si>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</si>
  <si>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</si>
  <si>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</si>
  <si>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</si>
  <si>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</si>
  <si>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</si>
  <si>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</si>
  <si>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</si>
  <si>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</si>
  <si>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</si>
  <si>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</si>
  <si>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</si>
  <si>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</si>
  <si>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</si>
  <si>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</si>
  <si>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</si>
  <si>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</si>
  <si>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</si>
  <si>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</si>
  <si>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</si>
  <si>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</si>
  <si>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</si>
  <si>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</si>
  <si>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</si>
  <si>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</si>
  <si>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</si>
  <si>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</si>
  <si>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</si>
  <si>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</si>
  <si>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</si>
  <si>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</si>
  <si>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</si>
  <si>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</si>
  <si>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</si>
  <si>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</si>
  <si>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</si>
  <si>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</si>
  <si>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</si>
  <si>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</si>
  <si>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</si>
  <si>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</si>
  <si>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</si>
  <si>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</si>
  <si>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</si>
  <si>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</si>
  <si>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</si>
  <si>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</si>
  <si>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</si>
  <si>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</si>
  <si>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</si>
  <si>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</si>
  <si>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</si>
  <si>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</si>
  <si>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</si>
  <si>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</si>
  <si>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</si>
  <si>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</si>
  <si>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</si>
  <si>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</si>
  <si>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</si>
  <si>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</si>
  <si>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</si>
  <si>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</si>
  <si>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</si>
  <si>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</si>
  <si>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</si>
  <si>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</si>
  <si>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</si>
  <si>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</si>
  <si>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</si>
  <si>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</si>
  <si>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</si>
  <si>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</si>
  <si>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</si>
  <si>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</si>
  <si>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</si>
  <si>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</si>
  <si>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</si>
  <si>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</si>
  <si>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</si>
  <si>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</si>
  <si>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</si>
  <si>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</si>
  <si>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</si>
  <si>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</si>
  <si>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</si>
  <si>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</si>
  <si>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</si>
  <si>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</si>
  <si>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</si>
  <si>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</si>
  <si>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</si>
  <si>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</si>
  <si>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</si>
  <si>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</si>
  <si>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</si>
  <si>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</si>
  <si>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</si>
  <si>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</si>
  <si>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</si>
  <si>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</si>
  <si>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</si>
  <si>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</si>
  <si>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</si>
  <si>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</si>
  <si>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</si>
  <si>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</si>
  <si>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</si>
  <si>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</si>
  <si>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</si>
  <si>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</si>
  <si>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</si>
  <si>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</si>
  <si>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</si>
  <si>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</si>
  <si>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</si>
  <si>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</si>
  <si>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</si>
  <si>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</si>
  <si>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</si>
  <si>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</si>
  <si>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</si>
  <si>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</si>
  <si>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</si>
  <si>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</si>
  <si>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</si>
  <si>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</si>
  <si>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</si>
  <si>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</si>
  <si>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</si>
  <si>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</si>
  <si>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</si>
  <si>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</si>
  <si>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</si>
  <si>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</si>
  <si>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</si>
  <si>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</si>
  <si>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</si>
  <si>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</si>
  <si>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</si>
  <si>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</si>
  <si>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</si>
  <si>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</si>
  <si>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</si>
  <si>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</si>
  <si>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</si>
  <si>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</si>
  <si>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</si>
  <si>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</si>
  <si>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</si>
  <si>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</si>
  <si>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</si>
  <si>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</si>
  <si>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</si>
  <si>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</si>
  <si>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</si>
  <si>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</si>
  <si>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</si>
  <si>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</si>
  <si>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</si>
  <si>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</si>
  <si>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</si>
  <si>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</si>
  <si>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</si>
  <si>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</si>
  <si>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</si>
  <si>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</si>
  <si>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</si>
  <si>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</si>
  <si>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</si>
  <si>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</si>
  <si>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</si>
  <si>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</si>
  <si>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</si>
  <si>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</si>
  <si>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</si>
  <si>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</si>
  <si>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</si>
  <si>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</si>
  <si>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</si>
  <si>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</si>
  <si>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</si>
  <si>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</si>
  <si>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</si>
  <si>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</si>
  <si>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</si>
  <si>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</si>
  <si>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</si>
  <si>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</si>
  <si>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</si>
  <si>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</si>
  <si>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</si>
  <si>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</si>
  <si>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</si>
  <si>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</si>
  <si>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</si>
  <si>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</si>
  <si>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</si>
  <si>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</si>
  <si>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</si>
  <si>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</si>
  <si>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</si>
  <si>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</si>
  <si>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</si>
  <si>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</si>
  <si>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</si>
  <si>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</si>
  <si>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</si>
  <si>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</si>
  <si>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</si>
  <si>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</si>
  <si>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</si>
  <si>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</si>
  <si>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</si>
  <si>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</si>
  <si>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</si>
  <si>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</si>
  <si>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</si>
  <si>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</si>
  <si>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</si>
  <si>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</si>
  <si>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</si>
  <si>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</si>
  <si>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</si>
  <si>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</si>
  <si>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</si>
  <si>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</si>
  <si>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</si>
  <si>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</si>
  <si>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</si>
  <si>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</si>
  <si>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</si>
  <si>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</si>
  <si>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</si>
  <si>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</si>
  <si>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</si>
  <si>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</si>
  <si>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</si>
  <si>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</si>
  <si>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</si>
  <si>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</si>
  <si>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</si>
  <si>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</si>
  <si>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</si>
  <si>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</si>
  <si>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</si>
  <si>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</si>
  <si>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</si>
  <si>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</si>
  <si>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</si>
  <si>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</si>
  <si>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</si>
  <si>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</si>
  <si>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</si>
  <si>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</si>
  <si>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</si>
  <si>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</si>
  <si>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</si>
  <si>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</si>
  <si>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</si>
  <si>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</si>
  <si>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</si>
  <si>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</si>
  <si>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</si>
  <si>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</si>
  <si>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</si>
  <si>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</si>
  <si>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</si>
  <si>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</si>
  <si>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</si>
  <si>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</si>
  <si>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</si>
  <si>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</si>
  <si>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</si>
  <si>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</si>
  <si>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</si>
  <si>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</si>
  <si>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</si>
  <si>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</si>
  <si>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</si>
  <si>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</si>
  <si>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</si>
  <si>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</si>
  <si>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</si>
  <si>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</si>
  <si>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</si>
  <si>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</si>
  <si>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</si>
  <si>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</si>
  <si>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</si>
  <si>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</si>
  <si>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</si>
  <si>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</si>
  <si>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</si>
  <si>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</si>
  <si>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</si>
  <si>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</si>
  <si>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</si>
  <si>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</si>
  <si>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</si>
  <si>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</si>
  <si>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</si>
  <si>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</si>
  <si>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</si>
  <si>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</si>
  <si>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</si>
  <si>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</si>
  <si>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</si>
  <si>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</si>
  <si>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</si>
  <si>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</si>
  <si>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</si>
  <si>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</si>
  <si>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</si>
  <si>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</si>
  <si>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</si>
  <si>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</si>
  <si>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</si>
  <si>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</si>
  <si>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</si>
  <si>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</si>
  <si>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</si>
  <si>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</si>
  <si>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</si>
  <si>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</si>
  <si>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</si>
  <si>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</si>
  <si>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</si>
  <si>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</si>
  <si>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</si>
  <si>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</si>
  <si>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</si>
  <si>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</si>
  <si>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</si>
  <si>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</si>
  <si>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</si>
  <si>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</si>
  <si>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</si>
  <si>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</si>
  <si>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</si>
  <si>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</si>
  <si>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</si>
  <si>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</si>
  <si>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</si>
  <si>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</si>
  <si>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</si>
  <si>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</si>
  <si>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</si>
  <si>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</si>
  <si>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</si>
  <si>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</si>
  <si>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</si>
  <si>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</si>
  <si>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</si>
  <si>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</si>
  <si>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</si>
  <si>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</si>
  <si>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</si>
  <si>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</si>
  <si>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</si>
  <si>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</si>
  <si>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</si>
  <si>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</si>
  <si>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</si>
  <si>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</si>
  <si>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</si>
  <si>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</si>
  <si>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</si>
  <si>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</si>
  <si>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</si>
  <si>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</si>
  <si>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</si>
  <si>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</si>
  <si>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</si>
  <si>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</si>
  <si>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</si>
  <si>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</si>
  <si>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</si>
  <si>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</si>
  <si>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</si>
  <si>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</si>
  <si>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</si>
  <si>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</si>
  <si>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</si>
  <si>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</si>
  <si>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</si>
  <si>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</si>
  <si>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</si>
  <si>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</si>
  <si>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</si>
  <si>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</si>
  <si>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</si>
  <si>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</si>
  <si>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</si>
  <si>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</si>
  <si>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</si>
  <si>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</si>
  <si>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</si>
  <si>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</si>
  <si>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</si>
  <si>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</si>
  <si>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</si>
  <si>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</si>
  <si>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</si>
  <si>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</si>
  <si>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</si>
  <si>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</si>
  <si>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</si>
  <si>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</si>
  <si>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</si>
  <si>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</si>
  <si>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</si>
  <si>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</si>
  <si>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</si>
  <si>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</si>
  <si>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</si>
  <si>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</si>
  <si>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</si>
  <si>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</si>
  <si>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</si>
  <si>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</si>
  <si>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</si>
  <si>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</si>
  <si>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</si>
  <si>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</si>
  <si>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</si>
  <si>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</si>
  <si>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</si>
  <si>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</si>
  <si>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</si>
  <si>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</si>
  <si>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</si>
  <si>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</si>
  <si>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</si>
  <si>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</si>
  <si>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</si>
  <si>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</si>
  <si>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</si>
  <si>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</si>
  <si>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</si>
  <si>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</si>
  <si>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</si>
  <si>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</si>
  <si>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</si>
  <si>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</si>
  <si>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</si>
  <si>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</si>
  <si>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</si>
  <si>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</si>
  <si>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</si>
  <si>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</si>
  <si>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</si>
  <si>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</si>
  <si>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</si>
  <si>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</si>
  <si>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</si>
  <si>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</si>
  <si>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</si>
  <si>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</si>
  <si>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</si>
  <si>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</si>
  <si>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</si>
  <si>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</si>
  <si>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</si>
  <si>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</si>
  <si>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</si>
  <si>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</si>
  <si>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</si>
  <si>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</si>
  <si>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</si>
  <si>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</si>
  <si>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</si>
  <si>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</si>
  <si>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</si>
  <si>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</si>
  <si>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</si>
  <si>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</si>
  <si>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</si>
  <si>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</si>
  <si>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</si>
  <si>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</si>
  <si>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</si>
  <si>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</si>
  <si>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</si>
  <si>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</si>
  <si>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</si>
  <si>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</si>
  <si>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</si>
  <si>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</si>
  <si>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</si>
  <si>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</si>
  <si>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</si>
  <si>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</si>
  <si>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</si>
  <si>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</si>
  <si>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</si>
  <si>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</si>
  <si>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</si>
  <si>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</si>
  <si>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</si>
  <si>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</si>
  <si>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</si>
  <si>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</si>
  <si>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</si>
  <si>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</si>
  <si>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</si>
  <si>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</si>
  <si>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</si>
  <si>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</si>
  <si>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</si>
  <si>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</si>
  <si>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</si>
  <si>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</si>
  <si>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</si>
  <si>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</si>
  <si>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</si>
  <si>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</si>
  <si>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</si>
  <si>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</si>
  <si>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</si>
  <si>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</si>
  <si>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</si>
  <si>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</si>
  <si>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</si>
  <si>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</si>
  <si>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</si>
  <si>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</si>
  <si>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</si>
  <si>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</si>
  <si>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</si>
  <si>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</si>
  <si>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</si>
  <si>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</si>
  <si>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</si>
  <si>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</si>
  <si>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</si>
  <si>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</si>
  <si>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</si>
  <si>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</si>
  <si>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</si>
  <si>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</si>
  <si>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</si>
  <si>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</si>
  <si>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</si>
  <si>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</si>
  <si>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</si>
  <si>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</si>
  <si>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</si>
  <si>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</si>
  <si>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</si>
  <si>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</si>
  <si>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</si>
  <si>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</si>
  <si>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</si>
  <si>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</si>
  <si>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</si>
  <si>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</si>
  <si>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</si>
  <si>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</si>
  <si>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</si>
  <si>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</si>
  <si>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</si>
  <si>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</si>
  <si>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</si>
  <si>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</si>
  <si>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</si>
  <si>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</si>
  <si>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</si>
  <si>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</si>
  <si>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</si>
  <si>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</si>
  <si>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</si>
  <si>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</si>
  <si>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</si>
  <si>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</si>
  <si>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</si>
  <si>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</si>
  <si>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</si>
  <si>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</si>
  <si>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</si>
  <si>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</si>
  <si>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</si>
  <si>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</si>
  <si>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</si>
  <si>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</si>
  <si>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</si>
  <si>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</si>
  <si>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</si>
  <si>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</si>
  <si>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</si>
  <si>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</si>
  <si>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</si>
  <si>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</si>
  <si>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</si>
  <si>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</si>
  <si>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</si>
  <si>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</si>
  <si>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</si>
  <si>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</si>
  <si>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</si>
  <si>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</si>
  <si>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</si>
  <si>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</si>
  <si>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</si>
  <si>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</si>
  <si>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</si>
  <si>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</si>
  <si>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</si>
  <si>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</si>
  <si>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</si>
  <si>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</si>
  <si>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</si>
  <si>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</si>
  <si>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</si>
  <si>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</si>
  <si>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</si>
  <si>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</si>
  <si>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</si>
  <si>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</si>
  <si>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</si>
  <si>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</si>
  <si>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</si>
  <si>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</si>
  <si>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</si>
  <si>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</si>
  <si>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</si>
  <si>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</si>
  <si>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</si>
  <si>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</si>
  <si>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</si>
  <si>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</si>
  <si>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</si>
  <si>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</si>
  <si>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</si>
  <si>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</si>
  <si>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</si>
  <si>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</si>
  <si>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</si>
  <si>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</si>
  <si>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</si>
  <si>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</si>
  <si>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</si>
  <si>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</si>
  <si>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</si>
  <si>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</si>
  <si>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</si>
  <si>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</si>
  <si>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</si>
  <si>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</si>
  <si>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</si>
  <si>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</si>
  <si>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</si>
  <si>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</si>
  <si>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</si>
  <si>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</si>
  <si>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</si>
  <si>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</si>
  <si>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</si>
  <si>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</si>
  <si>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</si>
  <si>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</si>
  <si>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</si>
  <si>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</si>
  <si>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</si>
  <si>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</si>
  <si>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</si>
  <si>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</si>
  <si>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</si>
  <si>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</si>
  <si>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</si>
  <si>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</si>
  <si>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</si>
  <si>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</si>
  <si>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</si>
  <si>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</si>
  <si>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</si>
  <si>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</si>
  <si>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</si>
  <si>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</si>
  <si>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</si>
  <si>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</si>
  <si>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</si>
  <si>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</si>
  <si>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</si>
  <si>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</si>
  <si>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</si>
  <si>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</si>
  <si>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</si>
  <si>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</si>
  <si>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</si>
  <si>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</si>
  <si>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</si>
  <si>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</si>
  <si>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</si>
  <si>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</si>
  <si>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</si>
  <si>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</si>
  <si>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</si>
  <si>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</si>
  <si>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</si>
  <si>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</si>
  <si>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</si>
  <si>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</si>
  <si>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</si>
  <si>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</si>
  <si>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</si>
  <si>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</si>
  <si>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</si>
  <si>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</si>
  <si>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</si>
  <si>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</si>
  <si>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</si>
  <si>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</si>
  <si>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</si>
  <si>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</si>
  <si>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</si>
  <si>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</si>
  <si>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</si>
  <si>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</si>
  <si>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</si>
  <si>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</si>
  <si>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</si>
  <si>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</si>
  <si>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</si>
  <si>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</si>
  <si>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</si>
  <si>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</si>
  <si>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</si>
  <si>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</si>
  <si>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</si>
  <si>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</si>
  <si>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</si>
  <si>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</si>
  <si>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</si>
  <si>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</si>
  <si>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</si>
  <si>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</si>
  <si>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</si>
  <si>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</si>
  <si>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</si>
  <si>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</si>
  <si>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</si>
  <si>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</si>
  <si>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</si>
  <si>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</si>
  <si>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</si>
  <si>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</si>
  <si>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</si>
  <si>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</si>
  <si>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</si>
  <si>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</si>
  <si>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</si>
  <si>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</si>
  <si>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</si>
  <si>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</si>
  <si>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</si>
  <si>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</si>
  <si>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</si>
  <si>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</si>
  <si>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</si>
  <si>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</si>
  <si>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</si>
  <si>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</si>
  <si>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</si>
  <si>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</si>
  <si>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</si>
  <si>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</si>
  <si>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</si>
  <si>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</si>
  <si>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</si>
  <si>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</si>
  <si>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</si>
  <si>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</si>
  <si>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</si>
  <si>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</si>
  <si>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</si>
  <si>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</si>
  <si>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</si>
  <si>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</si>
  <si>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</si>
  <si>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</si>
  <si>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</si>
  <si>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</si>
  <si>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</si>
  <si>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</si>
  <si>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</si>
  <si>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</si>
  <si>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</si>
  <si>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</si>
  <si>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</si>
  <si>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</si>
  <si>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</si>
  <si>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</si>
  <si>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</si>
  <si>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</si>
  <si>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</si>
  <si>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</si>
  <si>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</si>
  <si>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</si>
  <si>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</si>
  <si>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</si>
  <si>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</si>
  <si>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</si>
  <si>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</si>
  <si>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</si>
  <si>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</si>
  <si>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</si>
  <si>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</si>
  <si>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</si>
  <si>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</si>
  <si>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</si>
  <si>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</si>
  <si>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</si>
  <si>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</si>
  <si>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</si>
  <si>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</si>
  <si>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</si>
  <si>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</si>
  <si>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</si>
  <si>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</si>
  <si>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</si>
  <si>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</si>
  <si>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</si>
  <si>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</si>
  <si>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</si>
  <si>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</si>
  <si>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</si>
  <si>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</si>
  <si>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</si>
  <si>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</si>
  <si>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</si>
  <si>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</si>
  <si>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</si>
  <si>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</si>
  <si>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</si>
  <si>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</si>
  <si>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</si>
  <si>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</si>
  <si>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</si>
  <si>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</si>
  <si>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</si>
  <si>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</si>
  <si>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</si>
  <si>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</si>
  <si>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</si>
  <si>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</si>
  <si>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</si>
  <si>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</si>
  <si>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</si>
  <si>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</si>
  <si>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</si>
  <si>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</si>
  <si>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</si>
  <si>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</si>
  <si>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</si>
  <si>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</si>
  <si>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</si>
  <si>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</si>
  <si>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</si>
  <si>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</si>
  <si>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</si>
  <si>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</si>
  <si>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</si>
  <si>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</si>
  <si>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</si>
  <si>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</si>
  <si>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</si>
  <si>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</si>
  <si>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</si>
  <si>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</si>
  <si>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</si>
  <si>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</si>
  <si>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</si>
  <si>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</si>
  <si>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</si>
  <si>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</si>
  <si>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</si>
  <si>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</si>
  <si>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</si>
  <si>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</si>
  <si>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</si>
  <si>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</si>
  <si>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</si>
  <si>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</si>
  <si>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</si>
  <si>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</si>
  <si>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</si>
  <si>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</si>
  <si>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</si>
  <si>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</si>
  <si>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</si>
  <si>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</si>
  <si>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</si>
  <si>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</si>
  <si>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</si>
  <si>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</si>
  <si>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</si>
  <si>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</si>
  <si>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</si>
  <si>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</si>
  <si>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</si>
  <si>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</si>
  <si>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</si>
  <si>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</si>
  <si>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</si>
  <si>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</si>
  <si>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</si>
  <si>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</si>
  <si>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</si>
  <si>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</si>
  <si>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</si>
  <si>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</si>
  <si>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</si>
  <si>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</si>
  <si>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</si>
  <si>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</si>
  <si>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</si>
  <si>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</si>
  <si>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</si>
  <si>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</si>
  <si>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</si>
  <si>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</si>
  <si>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</si>
  <si>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</si>
  <si>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</si>
  <si>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</si>
  <si>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</si>
  <si>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</si>
  <si>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</si>
  <si>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</si>
  <si>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</si>
  <si>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</si>
  <si>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</si>
  <si>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</si>
  <si>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</si>
  <si>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</si>
  <si>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</si>
  <si>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</si>
  <si>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</si>
  <si>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</si>
  <si>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</si>
  <si>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</si>
  <si>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</si>
  <si>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</si>
  <si>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</si>
  <si>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</si>
  <si>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</si>
  <si>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</si>
  <si>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</si>
  <si>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</si>
  <si>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</si>
  <si>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</si>
  <si>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</si>
  <si>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</si>
  <si>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</si>
  <si>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</si>
  <si>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</si>
  <si>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</si>
  <si>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</si>
  <si>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</si>
  <si>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</si>
  <si>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</si>
  <si>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</si>
  <si>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</si>
  <si>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</si>
  <si>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</si>
  <si>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</si>
  <si>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</si>
  <si>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</si>
  <si>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</si>
  <si>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</si>
  <si>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</si>
  <si>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</si>
  <si>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</si>
  <si>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</si>
  <si>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</si>
  <si>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</si>
  <si>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</si>
  <si>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</si>
  <si>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</si>
  <si>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</si>
  <si>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</si>
  <si>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</si>
  <si>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</si>
  <si>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</si>
  <si>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</si>
  <si>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</si>
  <si>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</si>
  <si>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</si>
  <si>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</si>
  <si>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</si>
  <si>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</si>
  <si>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</si>
  <si>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</si>
  <si>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</si>
  <si>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</si>
  <si>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</si>
  <si>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</si>
  <si>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</si>
  <si>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</si>
  <si>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</si>
  <si>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</si>
  <si>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</si>
  <si>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</si>
  <si>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</si>
  <si>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</si>
  <si>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</si>
  <si>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</si>
  <si>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</si>
  <si>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</si>
  <si>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</si>
  <si>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</si>
  <si>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</si>
  <si>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</si>
  <si>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</si>
  <si>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</si>
  <si>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</si>
  <si>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</si>
  <si>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</si>
  <si>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</si>
  <si>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</si>
  <si>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</si>
  <si>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</si>
  <si>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</si>
  <si>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</si>
  <si>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</si>
  <si>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</si>
  <si>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</si>
  <si>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</si>
  <si>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</si>
  <si>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</si>
  <si>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</si>
  <si>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</si>
  <si>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</si>
  <si>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</si>
  <si>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</si>
  <si>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</si>
  <si>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</si>
  <si>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</si>
  <si>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</si>
  <si>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</si>
  <si>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</si>
  <si>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</si>
  <si>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</si>
  <si>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</si>
  <si>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</si>
  <si>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</si>
  <si>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</si>
  <si>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</si>
  <si>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</si>
  <si>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</si>
  <si>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</si>
  <si>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</si>
  <si>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</si>
  <si>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</si>
  <si>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</si>
  <si>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</si>
  <si>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</si>
  <si>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</si>
  <si>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</si>
  <si>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</si>
  <si>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</si>
  <si>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</si>
  <si>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</si>
  <si>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</si>
  <si>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</si>
  <si>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</si>
  <si>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</si>
  <si>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</si>
  <si>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</si>
  <si>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</si>
  <si>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</si>
  <si>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</si>
  <si>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</si>
  <si>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</si>
  <si>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</si>
  <si>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</si>
  <si>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</si>
  <si>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</si>
  <si>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</si>
  <si>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</si>
  <si>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</si>
  <si>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</si>
  <si>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</si>
  <si>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</si>
  <si>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</si>
  <si>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</si>
  <si>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</si>
  <si>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</si>
  <si>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</si>
  <si>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</si>
  <si>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</si>
  <si>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</si>
  <si>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</si>
  <si>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</si>
  <si>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</si>
  <si>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</si>
  <si>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</si>
  <si>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</si>
  <si>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</si>
  <si>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</si>
  <si>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</si>
  <si>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</si>
  <si>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</si>
  <si>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</si>
  <si>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</si>
  <si>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</si>
  <si>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</si>
  <si>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</si>
  <si>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</si>
  <si>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</si>
  <si>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</si>
  <si>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</si>
  <si>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</si>
  <si>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</si>
  <si>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</si>
  <si>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</si>
  <si>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</si>
  <si>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</si>
  <si>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</si>
  <si>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</si>
  <si>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</si>
  <si>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</si>
  <si>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</si>
  <si>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</si>
  <si>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</si>
  <si>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</si>
  <si>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</si>
  <si>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</si>
  <si>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</si>
  <si>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</si>
  <si>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</si>
  <si>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</si>
  <si>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</si>
  <si>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</si>
  <si>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</si>
  <si>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</si>
  <si>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</si>
  <si>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</si>
  <si>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</si>
  <si>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</si>
  <si>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</si>
  <si>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</si>
  <si>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</si>
  <si>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</si>
  <si>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</si>
  <si>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</si>
  <si>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</si>
  <si>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</si>
  <si>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</si>
  <si>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</si>
  <si>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</si>
  <si>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</si>
  <si>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</si>
  <si>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</si>
  <si>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</si>
  <si>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</si>
  <si>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</si>
  <si>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</si>
  <si>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</si>
  <si>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</si>
  <si>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</si>
  <si>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</si>
  <si>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</si>
  <si>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</si>
  <si>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</si>
  <si>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</si>
  <si>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</si>
  <si>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</si>
  <si>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</si>
  <si>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</si>
  <si>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</si>
  <si>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</si>
  <si>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</si>
  <si>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</si>
  <si>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</si>
  <si>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</si>
  <si>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</si>
  <si>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</si>
  <si>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</si>
  <si>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</si>
  <si>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</si>
  <si>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</si>
  <si>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</si>
  <si>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</si>
  <si>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</si>
  <si>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</si>
  <si>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</si>
  <si>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</si>
  <si>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</si>
  <si>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</si>
  <si>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</si>
  <si>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</si>
  <si>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</si>
  <si>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</si>
  <si>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</si>
  <si>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</si>
  <si>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</si>
  <si>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</si>
  <si>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</si>
  <si>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</si>
  <si>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</si>
  <si>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</si>
  <si>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</si>
  <si>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</si>
  <si>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</si>
  <si>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</si>
  <si>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</si>
  <si>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</si>
  <si>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</si>
  <si>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</si>
  <si>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</si>
  <si>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</si>
  <si>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</si>
  <si>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</si>
  <si>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</si>
  <si>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</si>
  <si>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</si>
  <si>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</si>
  <si>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</si>
  <si>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</si>
  <si>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</si>
  <si>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</si>
  <si>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</si>
  <si>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</si>
  <si>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</si>
  <si>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</si>
  <si>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</si>
  <si>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</si>
  <si>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</si>
  <si>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</si>
  <si>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</si>
  <si>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</si>
  <si>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</si>
  <si>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</si>
  <si>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</si>
  <si>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</si>
  <si>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</si>
  <si>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</si>
  <si>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</si>
  <si>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</si>
  <si>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</si>
  <si>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</si>
  <si>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</si>
  <si>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</si>
  <si>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</si>
  <si>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</si>
  <si>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</si>
  <si>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</si>
  <si>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</si>
  <si>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</si>
  <si>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</si>
  <si>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</si>
  <si>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</si>
  <si>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</si>
  <si>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</si>
  <si>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</si>
  <si>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</si>
  <si>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</si>
  <si>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</si>
  <si>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</si>
  <si>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</si>
  <si>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</si>
  <si>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</si>
  <si>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</si>
  <si>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</si>
  <si>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</si>
  <si>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</si>
  <si>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</si>
  <si>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</si>
  <si>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</si>
  <si>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</si>
  <si>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</si>
  <si>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</si>
  <si>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</si>
  <si>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</si>
  <si>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</si>
  <si>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</si>
  <si>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</si>
  <si>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</si>
  <si>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</si>
  <si>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</si>
  <si>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</si>
  <si>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</si>
  <si>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</si>
  <si>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</si>
  <si>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</si>
  <si>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</si>
  <si>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</si>
  <si>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</si>
  <si>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</si>
  <si>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</si>
  <si>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</si>
  <si>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</si>
  <si>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</si>
  <si>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</si>
  <si>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</si>
  <si>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</si>
  <si>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</si>
  <si>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</si>
  <si>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</si>
  <si>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</si>
  <si>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</si>
  <si>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</si>
  <si>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</si>
  <si>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</si>
  <si>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</si>
  <si>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</si>
  <si>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</si>
  <si>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</si>
  <si>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</si>
  <si>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</si>
  <si>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</si>
  <si>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</si>
  <si>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</si>
  <si>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</si>
  <si>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</si>
  <si>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</si>
  <si>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</si>
  <si>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</si>
  <si>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</si>
  <si>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</si>
  <si>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</si>
  <si>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</si>
  <si>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</si>
  <si>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</si>
  <si>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</si>
  <si>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</si>
  <si>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</si>
  <si>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</si>
  <si>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</si>
  <si>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</si>
  <si>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</si>
  <si>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</si>
  <si>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</si>
  <si>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</si>
  <si>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</si>
  <si>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</si>
  <si>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</si>
  <si>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</si>
  <si>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</si>
  <si>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</si>
  <si>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</si>
  <si>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</si>
  <si>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</si>
  <si>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</si>
  <si>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</si>
  <si>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</si>
  <si>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</si>
  <si>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</si>
  <si>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</si>
  <si>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</si>
  <si>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</si>
  <si>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</si>
  <si>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</si>
  <si>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</si>
  <si>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</si>
  <si>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</si>
  <si>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</si>
  <si>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</si>
  <si>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</si>
  <si>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</si>
  <si>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</si>
  <si>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</si>
  <si>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</si>
  <si>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</si>
  <si>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</si>
  <si>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</si>
  <si>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</si>
  <si>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</si>
  <si>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</si>
  <si>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</si>
  <si>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</si>
  <si>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</si>
  <si>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</si>
  <si>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</si>
  <si>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</si>
  <si>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</si>
  <si>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</si>
  <si>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</si>
  <si>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</si>
  <si>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</si>
  <si>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</si>
  <si>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</si>
  <si>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</si>
  <si>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</si>
  <si>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</si>
  <si>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</si>
  <si>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</si>
  <si>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</si>
  <si>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</si>
  <si>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</si>
  <si>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</si>
  <si>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</si>
  <si>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</si>
  <si>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</si>
  <si>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</si>
  <si>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</si>
  <si>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</si>
  <si>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</si>
  <si>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</si>
  <si>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</si>
  <si>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</si>
  <si>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</si>
  <si>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</si>
  <si>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</si>
  <si>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</si>
  <si>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</si>
  <si>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</si>
  <si>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</si>
  <si>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</si>
  <si>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</si>
  <si>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</si>
  <si>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</si>
  <si>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</si>
  <si>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</si>
  <si>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</si>
  <si>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</si>
  <si>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</si>
  <si>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</si>
  <si>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</si>
  <si>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</si>
  <si>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</si>
  <si>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</si>
  <si>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</si>
  <si>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</si>
  <si>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</si>
  <si>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</si>
  <si>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</si>
  <si>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</si>
  <si>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</si>
  <si>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</si>
  <si>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</si>
  <si>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</si>
  <si>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</si>
  <si>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</si>
  <si>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</si>
  <si>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</si>
  <si>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</si>
  <si>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</si>
  <si>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</si>
  <si>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</si>
  <si>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</si>
  <si>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</si>
  <si>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</si>
  <si>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</si>
  <si>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</si>
  <si>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</si>
  <si>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</si>
  <si>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</si>
  <si>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</si>
  <si>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</si>
  <si>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</si>
  <si>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</si>
  <si>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</si>
  <si>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</si>
  <si>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</si>
  <si>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</si>
  <si>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</si>
  <si>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</si>
  <si>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</si>
  <si>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</si>
  <si>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</si>
  <si>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</si>
  <si>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</si>
  <si>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</si>
  <si>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</si>
  <si>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</si>
  <si>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</si>
  <si>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</si>
  <si>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</si>
  <si>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</si>
  <si>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</si>
  <si>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</si>
  <si>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</si>
  <si>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</si>
  <si>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</si>
  <si>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</si>
  <si>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</si>
  <si>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</si>
  <si>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</si>
  <si>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</si>
  <si>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</si>
  <si>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</si>
  <si>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</si>
  <si>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</si>
  <si>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</si>
  <si>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</si>
  <si>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</si>
  <si>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</si>
  <si>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</si>
  <si>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</si>
  <si>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</si>
  <si>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</si>
  <si>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</si>
  <si>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</si>
  <si>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</si>
  <si>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</si>
  <si>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</si>
  <si>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</si>
  <si>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</si>
  <si>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</si>
  <si>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</si>
  <si>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</si>
  <si>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</si>
  <si>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</si>
  <si>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</si>
  <si>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</si>
  <si>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</si>
  <si>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</si>
  <si>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</si>
  <si>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</si>
  <si>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</si>
  <si>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</si>
  <si>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</si>
  <si>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</si>
  <si>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</si>
  <si>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</si>
  <si>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</si>
  <si>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</si>
  <si>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</si>
  <si>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</si>
  <si>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</si>
  <si>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</si>
  <si>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</si>
  <si>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</si>
  <si>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</si>
  <si>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</si>
  <si>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</si>
  <si>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</si>
  <si>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</si>
  <si>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</si>
  <si>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</si>
  <si>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</si>
  <si>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</si>
  <si>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</si>
  <si>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</si>
  <si>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</si>
  <si>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</si>
  <si>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</si>
  <si>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</si>
  <si>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</si>
  <si>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</si>
  <si>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</si>
  <si>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</si>
  <si>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</si>
  <si>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</si>
  <si>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</si>
  <si>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</si>
  <si>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</si>
  <si>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</si>
  <si>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</si>
  <si>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</si>
  <si>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</si>
  <si>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</si>
  <si>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</si>
  <si>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</si>
  <si>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</si>
  <si>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</si>
  <si>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</si>
  <si>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</si>
  <si>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</si>
  <si>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</si>
  <si>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</si>
  <si>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</si>
  <si>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</si>
  <si>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</si>
  <si>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</si>
  <si>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</si>
  <si>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</si>
  <si>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</si>
  <si>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</si>
  <si>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</si>
  <si>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</si>
  <si>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</si>
  <si>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</si>
  <si>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</si>
  <si>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</si>
  <si>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</si>
  <si>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</si>
  <si>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</si>
  <si>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</si>
  <si>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</si>
  <si>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</si>
  <si>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</si>
  <si>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</si>
  <si>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</si>
  <si>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</si>
  <si>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</si>
  <si>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</si>
  <si>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</si>
  <si>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</si>
  <si>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</si>
  <si>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</si>
  <si>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</si>
  <si>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</si>
  <si>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</si>
  <si>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</si>
  <si>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</si>
  <si>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</si>
  <si>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</si>
  <si>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</si>
  <si>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</si>
  <si>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</si>
  <si>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</si>
  <si>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</si>
  <si>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</si>
  <si>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</si>
  <si>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</si>
  <si>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</si>
  <si>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</si>
  <si>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</si>
  <si>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</si>
  <si>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</si>
  <si>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</si>
  <si>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</si>
  <si>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</si>
  <si>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</si>
  <si>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</si>
  <si>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</si>
  <si>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</si>
  <si>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</si>
  <si>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</si>
  <si>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</si>
  <si>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</si>
  <si>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</si>
  <si>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</si>
  <si>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</si>
  <si>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</si>
  <si>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</si>
  <si>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</si>
  <si>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</si>
  <si>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</si>
  <si>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</si>
  <si>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</si>
  <si>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</si>
  <si>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</si>
  <si>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</si>
  <si>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</si>
  <si>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</si>
  <si>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</si>
  <si>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</si>
  <si>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</si>
  <si>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</si>
  <si>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</si>
  <si>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</si>
  <si>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</si>
  <si>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</si>
  <si>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</si>
  <si>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</si>
  <si>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</si>
  <si>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</si>
  <si>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</si>
  <si>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</si>
  <si>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</si>
  <si>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</si>
  <si>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</si>
  <si>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</si>
  <si>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</si>
  <si>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</si>
  <si>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</si>
  <si>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</si>
  <si>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</si>
  <si>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</si>
  <si>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</si>
  <si>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</si>
  <si>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</si>
  <si>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</si>
  <si>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</si>
  <si>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</si>
  <si>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</si>
  <si>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</si>
  <si>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</si>
  <si>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</si>
  <si>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</si>
  <si>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</si>
  <si>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</si>
  <si>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</si>
  <si>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</si>
  <si>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</si>
  <si>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</si>
  <si>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</si>
  <si>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</si>
  <si>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</si>
  <si>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</si>
  <si>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</si>
  <si>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</si>
  <si>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</si>
  <si>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</si>
  <si>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</si>
  <si>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</si>
  <si>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</si>
  <si>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</si>
  <si>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</si>
  <si>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</si>
  <si>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</si>
  <si>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</si>
  <si>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</si>
  <si>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</si>
  <si>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</si>
  <si>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</si>
  <si>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</si>
  <si>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</si>
  <si>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</si>
  <si>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</si>
  <si>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</si>
  <si>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</si>
  <si>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</si>
  <si>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</si>
  <si>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</si>
  <si>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</si>
  <si>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</si>
  <si>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</si>
  <si>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</si>
  <si>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</si>
  <si>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</si>
  <si>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</si>
  <si>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</si>
  <si>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</si>
  <si>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</si>
  <si>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</si>
  <si>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</si>
  <si>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</si>
  <si>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</si>
  <si>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</si>
  <si>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</si>
  <si>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</si>
  <si>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</si>
  <si>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</si>
  <si>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</si>
  <si>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</si>
  <si>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</si>
  <si>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</si>
  <si>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</si>
  <si>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</si>
  <si>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</si>
  <si>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</si>
  <si>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</si>
  <si>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</si>
  <si>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</si>
  <si>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</si>
  <si>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</si>
  <si>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</si>
  <si>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</si>
  <si>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</si>
  <si>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</si>
  <si>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</si>
  <si>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</si>
  <si>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</si>
  <si>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</si>
  <si>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</si>
  <si>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</si>
  <si>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</si>
  <si>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</si>
  <si>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</si>
  <si>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</si>
  <si>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</si>
  <si>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</si>
  <si>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</si>
  <si>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</si>
  <si>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</si>
  <si>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</si>
  <si>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</si>
  <si>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</si>
  <si>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</si>
  <si>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</si>
  <si>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</si>
  <si>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</si>
  <si>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</si>
  <si>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</si>
  <si>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</si>
  <si>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</si>
  <si>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</si>
  <si>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</si>
  <si>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</si>
  <si>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</si>
  <si>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</si>
  <si>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</si>
  <si>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</si>
  <si>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</si>
  <si>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</si>
  <si>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</si>
  <si>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</si>
  <si>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</si>
  <si>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</si>
  <si>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</si>
  <si>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</si>
  <si>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</si>
  <si>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</si>
  <si>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</si>
  <si>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</si>
  <si>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</si>
  <si>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</si>
  <si>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</si>
  <si>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</si>
  <si>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</si>
  <si>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</si>
  <si>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</si>
  <si>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</si>
  <si>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</si>
  <si>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</si>
  <si>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</si>
  <si>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</si>
  <si>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</si>
  <si>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</si>
  <si>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</si>
  <si>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</si>
  <si>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</si>
  <si>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</si>
  <si>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</si>
  <si>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</si>
  <si>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</si>
  <si>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</si>
  <si>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</si>
  <si>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</si>
  <si>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</si>
  <si>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</si>
  <si>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</si>
  <si>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</si>
  <si>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</si>
  <si>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</si>
  <si>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</si>
  <si>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</si>
  <si>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</si>
  <si>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</si>
  <si>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</si>
  <si>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</si>
  <si>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</si>
  <si>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</si>
  <si>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</si>
  <si>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</si>
  <si>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</si>
  <si>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</si>
  <si>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</si>
  <si>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</si>
  <si>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</si>
  <si>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</si>
  <si>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</si>
  <si>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</si>
  <si>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</si>
  <si>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</si>
  <si>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</si>
  <si>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</si>
  <si>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</si>
  <si>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</si>
  <si>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</si>
  <si>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</si>
  <si>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</si>
  <si>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</si>
  <si>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</si>
  <si>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</si>
  <si>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</si>
  <si>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</si>
  <si>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</si>
  <si>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</si>
  <si>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</si>
  <si>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</si>
  <si>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</si>
  <si>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</si>
  <si>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</si>
  <si>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</si>
  <si>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</si>
  <si>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</si>
  <si>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</si>
  <si>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</si>
  <si>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</si>
  <si>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</si>
  <si>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</si>
  <si>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</si>
  <si>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</si>
  <si>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</si>
  <si>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</si>
  <si>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</si>
  <si>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</si>
  <si>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</si>
  <si>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</si>
  <si>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</si>
  <si>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</si>
  <si>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</si>
  <si>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</si>
  <si>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</si>
  <si>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</si>
  <si>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</si>
  <si>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</si>
  <si>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</si>
  <si>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</si>
  <si>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</si>
  <si>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</si>
  <si>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</si>
  <si>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</si>
  <si>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</si>
  <si>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</si>
  <si>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</si>
  <si>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</si>
  <si>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</si>
  <si>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</si>
  <si>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</si>
  <si>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</si>
  <si>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</si>
  <si>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</si>
  <si>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</si>
  <si>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</si>
  <si>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</si>
  <si>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</si>
  <si>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</si>
  <si>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</si>
  <si>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</si>
  <si>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</si>
  <si>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</si>
  <si>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</si>
  <si>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</si>
  <si>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</si>
  <si>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</si>
  <si>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</si>
  <si>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</si>
  <si>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</si>
  <si>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</si>
  <si>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</si>
  <si>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</si>
  <si>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</si>
  <si>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</si>
  <si>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</si>
  <si>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</si>
  <si>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</si>
  <si>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</si>
  <si>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</si>
  <si>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</si>
  <si>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</si>
  <si>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</si>
  <si>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</si>
  <si>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</si>
  <si>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</si>
  <si>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</si>
  <si>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</si>
  <si>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</si>
  <si>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</si>
  <si>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</si>
  <si>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</si>
  <si>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</si>
  <si>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</si>
  <si>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</si>
  <si>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</si>
  <si>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</si>
  <si>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</si>
  <si>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</si>
  <si>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</si>
  <si>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</si>
  <si>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</si>
  <si>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</si>
  <si>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</si>
  <si>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</si>
  <si>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</si>
  <si>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</si>
  <si>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</si>
  <si>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</si>
  <si>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</si>
  <si>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</si>
  <si>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</si>
  <si>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</si>
  <si>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</si>
  <si>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</si>
  <si>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</si>
  <si>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</si>
  <si>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</si>
  <si>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</si>
  <si>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</si>
  <si>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</si>
  <si>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</si>
  <si>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</si>
  <si>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</si>
  <si>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</si>
  <si>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</si>
  <si>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</si>
  <si>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</si>
  <si>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</si>
  <si>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</si>
  <si>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</si>
  <si>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</si>
  <si>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</si>
  <si>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</si>
  <si>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</si>
  <si>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</si>
  <si>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</si>
  <si>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</si>
  <si>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</si>
  <si>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</si>
  <si>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</si>
  <si>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</si>
  <si>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</si>
  <si>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</si>
  <si>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</si>
  <si>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</si>
  <si>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</si>
  <si>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</si>
  <si>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</si>
  <si>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</si>
  <si>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</si>
  <si>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</si>
  <si>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</si>
  <si>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</si>
  <si>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</si>
  <si>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</si>
  <si>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</si>
  <si>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</si>
  <si>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</si>
  <si>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</si>
  <si>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</si>
  <si>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</si>
  <si>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</si>
  <si>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</si>
  <si>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</si>
  <si>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</si>
  <si>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</si>
  <si>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</si>
  <si>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</si>
  <si>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</si>
  <si>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</si>
  <si>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</si>
  <si>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</si>
  <si>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</si>
  <si>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</si>
  <si>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</si>
  <si>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</si>
  <si>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</si>
  <si>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</si>
  <si>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</si>
  <si>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</si>
  <si>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</si>
  <si>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</si>
  <si>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</si>
  <si>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</si>
  <si>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</si>
  <si>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</si>
  <si>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</si>
  <si>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</si>
  <si>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</si>
  <si>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</si>
  <si>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</si>
  <si>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</si>
  <si>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</si>
  <si>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</si>
  <si>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</si>
  <si>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</si>
  <si>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</si>
  <si>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</si>
  <si>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</si>
  <si>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</si>
  <si>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</si>
  <si>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</si>
  <si>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</si>
  <si>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</si>
  <si>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</si>
  <si>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</si>
  <si>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</si>
  <si>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</si>
  <si>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</si>
  <si>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</si>
  <si>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</si>
  <si>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</si>
  <si>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</si>
  <si>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</si>
  <si>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</si>
  <si>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</si>
  <si>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</si>
  <si>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</si>
  <si>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</si>
  <si>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</si>
  <si>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</si>
  <si>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</si>
  <si>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</si>
  <si>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</si>
  <si>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</si>
  <si>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</si>
  <si>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</si>
  <si>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</si>
  <si>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</si>
  <si>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</si>
  <si>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</si>
  <si>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</si>
  <si>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</si>
  <si>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</si>
  <si>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</si>
  <si>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</si>
  <si>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</si>
  <si>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</si>
  <si>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</si>
  <si>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</si>
  <si>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</si>
  <si>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</si>
  <si>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</si>
  <si>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</si>
  <si>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</si>
  <si>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</si>
  <si>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</si>
  <si>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</si>
  <si>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</si>
  <si>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</si>
  <si>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</si>
  <si>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</si>
  <si>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</si>
  <si>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</si>
  <si>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</si>
  <si>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</si>
  <si>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</si>
  <si>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</si>
  <si>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</si>
  <si>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</si>
  <si>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</si>
  <si>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</si>
  <si>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</si>
  <si>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</si>
  <si>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</si>
  <si>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</si>
  <si>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</si>
  <si>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</si>
  <si>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</si>
  <si>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</si>
  <si>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</si>
  <si>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</si>
  <si>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</si>
  <si>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</si>
  <si>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</si>
  <si>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</si>
  <si>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</si>
  <si>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</si>
  <si>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</si>
  <si>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</si>
  <si>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</si>
  <si>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</si>
  <si>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</si>
  <si>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</si>
  <si>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</si>
  <si>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</si>
  <si>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</si>
  <si>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</si>
  <si>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</si>
  <si>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</si>
  <si>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</si>
  <si>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</si>
  <si>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</si>
  <si>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</si>
  <si>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</si>
  <si>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</si>
  <si>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</si>
  <si>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</si>
  <si>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</si>
  <si>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</si>
  <si>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</si>
  <si>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</si>
  <si>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</si>
  <si>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</si>
  <si>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</si>
  <si>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</si>
  <si>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</si>
  <si>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</si>
  <si>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</si>
  <si>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</si>
  <si>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</si>
  <si>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</si>
  <si>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</si>
  <si>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</si>
  <si>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</si>
  <si>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</si>
  <si>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</si>
  <si>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</si>
  <si>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</si>
  <si>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</si>
  <si>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</si>
  <si>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</si>
  <si>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</si>
  <si>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</si>
  <si>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</si>
  <si>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</si>
  <si>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</si>
  <si>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</si>
  <si>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</si>
  <si>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</si>
  <si>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</si>
  <si>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</si>
  <si>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</si>
  <si>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</si>
  <si>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</si>
  <si>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</si>
  <si>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</si>
  <si>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</si>
  <si>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</si>
  <si>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</si>
  <si>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</si>
  <si>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</si>
  <si>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</si>
  <si>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</si>
  <si>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</si>
  <si>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</si>
  <si>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</si>
  <si>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</si>
  <si>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</si>
  <si>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</si>
  <si>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</si>
  <si>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</si>
  <si>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</si>
  <si>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</si>
  <si>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</si>
  <si>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</si>
  <si>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</si>
  <si>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</si>
  <si>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</si>
  <si>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</si>
  <si>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</si>
  <si>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</si>
  <si>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</si>
  <si>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</si>
  <si>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</si>
  <si>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</si>
  <si>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</si>
  <si>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</si>
  <si>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</si>
  <si>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</si>
  <si>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</si>
  <si>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</si>
  <si>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</si>
  <si>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</si>
  <si>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</si>
  <si>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</si>
  <si>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</si>
  <si>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</si>
  <si>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</si>
  <si>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</si>
  <si>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</si>
  <si>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</si>
  <si>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</si>
  <si>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</si>
  <si>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</si>
  <si>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</si>
  <si>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</si>
  <si>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</si>
  <si>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</si>
  <si>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</si>
  <si>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</si>
  <si>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</si>
  <si>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</si>
  <si>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</si>
  <si>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</si>
  <si>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</si>
  <si>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</si>
  <si>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</si>
  <si>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</si>
  <si>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</si>
  <si>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</si>
  <si>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</si>
  <si>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</si>
  <si>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</si>
  <si>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</si>
  <si>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</si>
  <si>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</si>
  <si>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</si>
  <si>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</si>
  <si>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</si>
  <si>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</si>
  <si>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</si>
  <si>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</si>
  <si>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</si>
  <si>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</si>
  <si>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</si>
  <si>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</si>
  <si>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</si>
  <si>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</si>
  <si>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</si>
  <si>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</si>
  <si>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</si>
  <si>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</si>
  <si>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</si>
  <si>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</si>
  <si>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</si>
  <si>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</si>
  <si>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</si>
  <si>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</si>
  <si>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</si>
  <si>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</si>
  <si>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</si>
  <si>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</si>
  <si>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</si>
  <si>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</si>
  <si>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</si>
  <si>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</si>
  <si>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</si>
  <si>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</si>
  <si>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</si>
  <si>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</si>
  <si>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</si>
  <si>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</si>
  <si>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</si>
  <si>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</si>
  <si>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</si>
  <si>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</si>
  <si>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</si>
  <si>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</si>
  <si>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</si>
  <si>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</si>
  <si>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</si>
  <si>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</si>
  <si>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</si>
  <si>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</si>
  <si>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</si>
  <si>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</si>
  <si>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</si>
  <si>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</si>
  <si>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</si>
  <si>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</si>
  <si>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</si>
  <si>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</si>
  <si>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</si>
  <si>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</si>
  <si>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</si>
  <si>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</si>
  <si>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</si>
  <si>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</si>
  <si>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</si>
  <si>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</si>
  <si>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</si>
  <si>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</si>
  <si>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</si>
  <si>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</si>
  <si>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</si>
  <si>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</si>
  <si>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</si>
  <si>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</si>
  <si>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</si>
  <si>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</si>
  <si>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</si>
  <si>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</si>
  <si>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</si>
  <si>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</si>
  <si>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</si>
  <si>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</si>
  <si>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</si>
  <si>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</si>
  <si>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</si>
  <si>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</si>
  <si>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</si>
  <si>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</si>
  <si>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</si>
  <si>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</si>
  <si>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</si>
  <si>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</si>
  <si>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</si>
  <si>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</si>
  <si>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</si>
  <si>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</si>
  <si>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</si>
  <si>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</si>
  <si>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</si>
  <si>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</si>
  <si>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</si>
  <si>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</si>
  <si>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</si>
  <si>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</si>
  <si>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</si>
  <si>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</si>
  <si>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</si>
  <si>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</si>
  <si>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</si>
  <si>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</si>
  <si>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</si>
  <si>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</si>
  <si>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</si>
  <si>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</si>
  <si>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</si>
  <si>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</si>
  <si>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</si>
  <si>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</si>
  <si>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</si>
  <si>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</si>
  <si>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</si>
  <si>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</si>
  <si>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</si>
  <si>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</si>
  <si>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</si>
  <si>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</si>
  <si>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</si>
  <si>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</si>
  <si>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</si>
  <si>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</si>
  <si>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</si>
  <si>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</si>
  <si>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</si>
  <si>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</si>
  <si>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</si>
  <si>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</si>
  <si>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</si>
  <si>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</si>
  <si>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</si>
  <si>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</si>
  <si>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</si>
  <si>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</si>
  <si>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</si>
  <si>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</si>
  <si>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</si>
  <si>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</si>
  <si>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</si>
  <si>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</si>
  <si>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</si>
  <si>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</si>
  <si>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</si>
  <si>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</si>
  <si>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</si>
  <si>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</si>
  <si>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</si>
  <si>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</si>
  <si>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</si>
  <si>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</si>
  <si>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</si>
  <si>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</si>
  <si>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</si>
  <si>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</si>
  <si>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</si>
  <si>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</si>
  <si>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</si>
  <si>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</si>
  <si>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</si>
  <si>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</si>
  <si>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</si>
  <si>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</si>
  <si>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</si>
  <si>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</si>
  <si>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</si>
  <si>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</si>
  <si>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</si>
  <si>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</si>
  <si>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</si>
  <si>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</si>
  <si>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</si>
  <si>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</si>
  <si>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</si>
  <si>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</si>
  <si>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</si>
  <si>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</si>
  <si>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</si>
  <si>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</si>
  <si>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</si>
  <si>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</si>
  <si>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</si>
  <si>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</si>
  <si>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</si>
  <si>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</si>
  <si>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</si>
  <si>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</si>
  <si>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</si>
  <si>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</si>
  <si>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</si>
  <si>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</si>
  <si>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</si>
  <si>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</si>
  <si>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</si>
  <si>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</si>
  <si>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</si>
  <si>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</si>
  <si>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</si>
  <si>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</si>
  <si>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</si>
  <si>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</si>
  <si>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</si>
  <si>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</si>
  <si>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</si>
  <si>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</si>
  <si>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</si>
  <si>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</si>
  <si>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</si>
  <si>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</si>
  <si>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</si>
  <si>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</si>
  <si>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</si>
  <si>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</si>
  <si>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</si>
  <si>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</si>
  <si>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</si>
  <si>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</si>
  <si>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</si>
  <si>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</si>
  <si>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</si>
  <si>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</si>
  <si>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</si>
  <si>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</si>
  <si>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</si>
  <si>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</si>
  <si>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</si>
  <si>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</si>
  <si>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</si>
  <si>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</si>
  <si>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</si>
  <si>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</si>
  <si>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</si>
  <si>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</si>
  <si>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</si>
  <si>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</si>
  <si>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</si>
  <si>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</si>
  <si>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</si>
  <si>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</si>
  <si>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</si>
  <si>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</si>
  <si>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</si>
  <si>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</si>
  <si>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</si>
  <si>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</si>
  <si>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</si>
  <si>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</si>
  <si>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</si>
  <si>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</si>
  <si>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</si>
  <si>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</si>
  <si>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</si>
  <si>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</si>
  <si>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</si>
  <si>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</si>
  <si>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</si>
  <si>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</si>
  <si>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</si>
  <si>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</si>
  <si>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</si>
  <si>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</si>
  <si>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</si>
  <si>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</si>
  <si>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</si>
  <si>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</si>
  <si>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</si>
  <si>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</si>
  <si>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</si>
  <si>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</si>
  <si>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</si>
  <si>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</si>
  <si>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</si>
  <si>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</si>
  <si>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</si>
  <si>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</si>
  <si>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</si>
  <si>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</si>
  <si>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</si>
  <si>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</si>
  <si>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</si>
  <si>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</si>
  <si>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</si>
  <si>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</si>
  <si>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</si>
  <si>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</si>
  <si>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</si>
  <si>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</si>
  <si>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</si>
  <si>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</si>
  <si>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</si>
  <si>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</si>
  <si>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</si>
  <si>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</si>
  <si>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</si>
  <si>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</si>
  <si>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</si>
  <si>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</si>
  <si>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</si>
  <si>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</si>
  <si>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</si>
  <si>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</si>
  <si>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</si>
  <si>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</si>
  <si>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</si>
  <si>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</si>
  <si>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</si>
  <si>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</si>
  <si>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</si>
  <si>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</si>
  <si>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</si>
  <si>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</si>
  <si>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</si>
  <si>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</si>
  <si>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</si>
  <si>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</si>
  <si>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</si>
  <si>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</si>
  <si>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</si>
  <si>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</si>
  <si>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</si>
  <si>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</si>
  <si>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</si>
  <si>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</si>
  <si>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</si>
  <si>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</si>
  <si>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</si>
  <si>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</si>
  <si>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</si>
  <si>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</si>
  <si>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</si>
  <si>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</si>
  <si>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</si>
  <si>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</si>
  <si>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</si>
  <si>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</si>
  <si>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</si>
  <si>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</si>
  <si>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</si>
  <si>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</si>
  <si>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</si>
  <si>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</si>
  <si>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</si>
  <si>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</si>
  <si>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</si>
  <si>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</si>
  <si>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</si>
  <si>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</si>
  <si>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</si>
  <si>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</si>
  <si>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</si>
  <si>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</si>
  <si>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</si>
  <si>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</si>
  <si>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</si>
  <si>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</si>
  <si>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</si>
  <si>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</si>
  <si>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</si>
  <si>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</si>
  <si>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</si>
  <si>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</si>
  <si>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</si>
  <si>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</si>
  <si>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</si>
  <si>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</si>
  <si>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</si>
  <si>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</si>
  <si>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</si>
  <si>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</si>
  <si>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</si>
  <si>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</si>
  <si>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</si>
  <si>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</si>
  <si>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</si>
  <si>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</si>
  <si>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</si>
  <si>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</si>
  <si>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</si>
  <si>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</si>
  <si>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</si>
  <si>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</si>
  <si>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</si>
  <si>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</si>
  <si>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</si>
  <si>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</si>
  <si>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</si>
  <si>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</si>
  <si>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</si>
  <si>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</si>
  <si>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</si>
  <si>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</si>
  <si>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</si>
  <si>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</si>
  <si>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</si>
  <si>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</si>
  <si>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</si>
  <si>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</si>
  <si>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</si>
  <si>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</si>
  <si>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</si>
  <si>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</si>
  <si>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</si>
  <si>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</si>
  <si>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</si>
  <si>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</si>
  <si>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</si>
  <si>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</si>
  <si>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</si>
  <si>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</si>
  <si>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</si>
  <si>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</si>
  <si>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</si>
  <si>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</si>
  <si>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</si>
  <si>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</si>
  <si>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</si>
  <si>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</si>
  <si>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</si>
  <si>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</si>
  <si>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</si>
  <si>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</si>
  <si>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</si>
  <si>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</si>
  <si>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</si>
  <si>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</si>
  <si>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</si>
  <si>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</si>
  <si>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</si>
  <si>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</si>
  <si>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</si>
  <si>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</si>
  <si>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</si>
  <si>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</si>
  <si>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</si>
  <si>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</si>
  <si>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</si>
  <si>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</si>
  <si>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</si>
  <si>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</si>
  <si>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</si>
  <si>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</si>
  <si>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</si>
  <si>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</si>
  <si>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</si>
  <si>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</si>
  <si>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</si>
  <si>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</si>
  <si>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</si>
  <si>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</si>
  <si>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</si>
  <si>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</si>
  <si>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</si>
  <si>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</si>
  <si>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</si>
  <si>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</si>
  <si>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</si>
  <si>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</si>
  <si>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</si>
  <si>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</si>
  <si>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</si>
  <si>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</si>
  <si>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</si>
  <si>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</si>
  <si>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</si>
  <si>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</si>
  <si>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</si>
  <si>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</si>
  <si>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</si>
  <si>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</si>
  <si>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</si>
  <si>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</si>
  <si>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</si>
  <si>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</si>
  <si>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</si>
  <si>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</si>
  <si>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</si>
  <si>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</si>
  <si>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</si>
  <si>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</si>
  <si>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</si>
  <si>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</si>
  <si>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</si>
  <si>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</si>
  <si>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</si>
  <si>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</si>
  <si>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</si>
  <si>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</si>
  <si>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</si>
  <si>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</si>
  <si>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</si>
  <si>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</si>
  <si>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</si>
  <si>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</si>
  <si>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</si>
  <si>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</si>
  <si>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</si>
  <si>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</si>
  <si>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</si>
  <si>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</si>
  <si>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</si>
  <si>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</si>
  <si>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</si>
  <si>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</si>
  <si>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</si>
  <si>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</si>
  <si>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</si>
  <si>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</si>
  <si>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</si>
  <si>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</si>
  <si>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</si>
  <si>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</si>
  <si>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</si>
  <si>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</si>
  <si>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</si>
  <si>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</si>
  <si>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</si>
  <si>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</si>
  <si>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</si>
  <si>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</si>
  <si>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</si>
  <si>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</si>
  <si>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</si>
  <si>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</si>
  <si>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</si>
  <si>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</si>
  <si>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</si>
  <si>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</si>
  <si>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</si>
  <si>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</si>
  <si>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</si>
  <si>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</si>
  <si>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</si>
  <si>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</si>
  <si>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</si>
  <si>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</si>
  <si>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</si>
  <si>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</si>
  <si>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</si>
  <si>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</si>
  <si>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</si>
  <si>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</si>
  <si>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</si>
  <si>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</si>
  <si>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</si>
  <si>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</si>
  <si>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</si>
  <si>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</si>
  <si>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</si>
  <si>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</si>
  <si>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</si>
  <si>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</si>
  <si>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</si>
  <si>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</si>
  <si>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</si>
  <si>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</si>
  <si>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</si>
  <si>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</si>
  <si>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</si>
  <si>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</si>
  <si>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</si>
  <si>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</si>
  <si>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</si>
  <si>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</si>
  <si>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</si>
  <si>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</si>
  <si>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</si>
  <si>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</si>
  <si>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</si>
  <si>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</si>
  <si>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</si>
  <si>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</si>
  <si>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</si>
  <si>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</si>
  <si>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</si>
  <si>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</si>
  <si>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</si>
  <si>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</si>
  <si>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</si>
  <si>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</si>
  <si>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</si>
  <si>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</si>
  <si>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</si>
  <si>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</si>
  <si>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</si>
  <si>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</si>
  <si>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</si>
  <si>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</si>
  <si>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</si>
  <si>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</si>
  <si>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</si>
  <si>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</si>
  <si>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</si>
  <si>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</si>
  <si>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</si>
  <si>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</si>
  <si>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</si>
  <si>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</si>
  <si>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</si>
  <si>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</si>
  <si>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</si>
  <si>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</si>
  <si>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</si>
  <si>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</si>
  <si>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</si>
  <si>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</si>
  <si>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</si>
  <si>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</si>
  <si>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</si>
  <si>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</si>
  <si>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</si>
  <si>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</si>
  <si>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</si>
  <si>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</si>
  <si>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</si>
  <si>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</si>
  <si>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</si>
  <si>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</si>
  <si>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</si>
  <si>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</si>
  <si>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</si>
  <si>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</si>
  <si>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</si>
  <si>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</si>
  <si>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</si>
  <si>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</si>
  <si>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</si>
  <si>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</si>
  <si>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</si>
  <si>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</si>
  <si>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</si>
  <si>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</si>
  <si>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</si>
  <si>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</si>
  <si>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</si>
  <si>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</si>
  <si>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</si>
  <si>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</si>
  <si>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</si>
  <si>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</si>
  <si>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</si>
  <si>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</si>
  <si>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</si>
  <si>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</si>
  <si>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</si>
  <si>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</si>
  <si>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</si>
  <si>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</si>
  <si>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</si>
  <si>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</si>
  <si>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</si>
  <si>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</si>
  <si>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</si>
  <si>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</si>
  <si>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</si>
  <si>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</si>
  <si>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</si>
  <si>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</si>
  <si>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</si>
  <si>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</si>
  <si>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</si>
  <si>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</si>
  <si>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</si>
  <si>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</si>
  <si>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</si>
  <si>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</si>
  <si>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</si>
  <si>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</si>
  <si>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</si>
  <si>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</si>
  <si>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</si>
  <si>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</si>
  <si>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</si>
  <si>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</si>
  <si>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</si>
  <si>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</si>
  <si>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</si>
  <si>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</si>
  <si>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</si>
  <si>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</si>
  <si>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</si>
  <si>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</si>
  <si>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</si>
  <si>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</si>
  <si>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</si>
  <si>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</si>
  <si>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</si>
  <si>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</si>
  <si>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</si>
  <si>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</si>
  <si>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</si>
  <si>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</si>
  <si>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</si>
  <si>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</si>
  <si>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</si>
  <si>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</si>
  <si>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</si>
  <si>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</si>
  <si>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</si>
  <si>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</si>
  <si>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</si>
  <si>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</si>
  <si>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</si>
  <si>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</si>
  <si>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</si>
  <si>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</si>
  <si>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</si>
  <si>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</si>
  <si>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</si>
  <si>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</si>
  <si>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</si>
  <si>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</si>
  <si>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</si>
  <si>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</si>
  <si>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</si>
  <si>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</si>
  <si>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</si>
  <si>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</si>
  <si>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</si>
  <si>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</si>
  <si>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</si>
  <si>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</si>
  <si>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</si>
  <si>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</si>
  <si>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</si>
  <si>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</si>
  <si>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</si>
  <si>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</si>
  <si>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</si>
  <si>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</si>
  <si>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</si>
  <si>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</si>
  <si>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</si>
  <si>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</si>
  <si>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</si>
  <si>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</si>
  <si>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</si>
  <si>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</si>
  <si>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</si>
  <si>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</si>
  <si>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</si>
  <si>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</si>
  <si>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</si>
  <si>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</si>
  <si>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</si>
  <si>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</si>
  <si>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</si>
  <si>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</si>
  <si>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</si>
  <si>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</si>
  <si>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</si>
  <si>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</si>
  <si>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</si>
  <si>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</si>
  <si>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</si>
  <si>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</si>
  <si>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</si>
  <si>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</si>
  <si>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</si>
  <si>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</si>
  <si>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</si>
  <si>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</si>
  <si>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</si>
  <si>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</si>
  <si>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</si>
  <si>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</si>
  <si>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</si>
  <si>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</si>
  <si>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</si>
  <si>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</si>
  <si>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</si>
  <si>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</si>
  <si>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</si>
  <si>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</si>
  <si>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</si>
  <si>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</si>
  <si>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</si>
  <si>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</si>
  <si>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</si>
  <si>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</si>
  <si>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</si>
  <si>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</si>
  <si>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</si>
  <si>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</si>
  <si>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</si>
  <si>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</si>
  <si>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</si>
  <si>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</si>
  <si>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</si>
  <si>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</si>
  <si>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</si>
  <si>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</si>
  <si>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</si>
  <si>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</si>
  <si>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</si>
  <si>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</si>
  <si>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</si>
  <si>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</si>
  <si>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</si>
  <si>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</si>
  <si>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</si>
  <si>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</si>
  <si>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</si>
  <si>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</si>
  <si>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</si>
  <si>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</si>
  <si>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</si>
  <si>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</si>
  <si>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</si>
  <si>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</si>
  <si>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</si>
  <si>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</si>
  <si>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</si>
  <si>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</si>
  <si>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</si>
  <si>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</si>
  <si>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</si>
  <si>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</si>
  <si>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</si>
  <si>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</si>
  <si>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</si>
  <si>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</si>
  <si>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</si>
  <si>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</si>
  <si>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</si>
  <si>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</si>
  <si>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</si>
  <si>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</si>
  <si>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</si>
  <si>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</si>
  <si>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</si>
  <si>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</si>
  <si>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</si>
  <si>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</si>
  <si>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</si>
  <si>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</si>
  <si>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</si>
  <si>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</si>
  <si>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</si>
  <si>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</si>
  <si>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</si>
  <si>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</si>
  <si>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</si>
  <si>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</si>
  <si>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</si>
  <si>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</si>
  <si>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</si>
  <si>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</si>
  <si>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</si>
  <si>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</si>
  <si>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</si>
  <si>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</si>
  <si>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</si>
  <si>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</si>
  <si>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</si>
  <si>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</si>
  <si>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</si>
  <si>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</si>
  <si>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</si>
  <si>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</si>
  <si>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</si>
  <si>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</si>
  <si>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</si>
  <si>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</si>
  <si>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</si>
  <si>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</si>
  <si>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</si>
  <si>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</si>
  <si>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</si>
  <si>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</si>
  <si>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</si>
  <si>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</si>
  <si>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</si>
  <si>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</si>
  <si>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</si>
  <si>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</si>
  <si>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</si>
  <si>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</si>
  <si>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</si>
  <si>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</si>
  <si>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</si>
  <si>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</si>
  <si>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</si>
  <si>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</si>
  <si>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</si>
  <si>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</si>
  <si>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</si>
  <si>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</si>
  <si>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</si>
  <si>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</si>
  <si>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</si>
  <si>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</si>
  <si>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</si>
  <si>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</si>
  <si>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</si>
  <si>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</si>
  <si>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</si>
  <si>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</si>
  <si>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</si>
  <si>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</si>
  <si>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</si>
  <si>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</si>
  <si>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</si>
  <si>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</si>
  <si>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</si>
  <si>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</si>
  <si>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</si>
  <si>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</si>
  <si>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</si>
  <si>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</si>
  <si>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</si>
  <si>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</si>
  <si>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</si>
  <si>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</si>
  <si>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</si>
  <si>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</si>
  <si>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</si>
  <si>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</si>
  <si>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</si>
  <si>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</si>
  <si>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</si>
  <si>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</si>
  <si>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</si>
  <si>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</si>
  <si>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</si>
  <si>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</si>
  <si>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</si>
  <si>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</si>
  <si>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</si>
  <si>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</si>
  <si>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</si>
  <si>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</si>
  <si>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</si>
  <si>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</si>
  <si>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</si>
  <si>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</si>
  <si>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</si>
  <si>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</si>
  <si>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</si>
  <si>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</si>
  <si>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</si>
  <si>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</si>
  <si>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</si>
  <si>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</si>
  <si>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</si>
  <si>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</si>
  <si>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</si>
  <si>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</si>
  <si>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</si>
  <si>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</si>
  <si>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</si>
  <si>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</si>
  <si>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</si>
  <si>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</si>
  <si>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</si>
  <si>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</si>
  <si>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</si>
  <si>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</si>
  <si>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</si>
  <si>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</si>
  <si>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</si>
  <si>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</si>
  <si>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</si>
  <si>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</si>
  <si>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</si>
  <si>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</si>
  <si>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</si>
  <si>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</si>
  <si>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</si>
  <si>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</si>
  <si>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</si>
  <si>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</si>
  <si>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</si>
  <si>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</si>
  <si>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</si>
  <si>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</si>
  <si>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</si>
  <si>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</si>
  <si>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</si>
  <si>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</si>
  <si>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</si>
  <si>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</si>
  <si>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</si>
  <si>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</si>
  <si>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</si>
  <si>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</si>
  <si>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</si>
  <si>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</si>
  <si>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</si>
  <si>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</si>
  <si>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</si>
  <si>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</si>
  <si>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</si>
  <si>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</si>
  <si>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</si>
  <si>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</si>
  <si>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</si>
  <si>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</si>
  <si>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</si>
  <si>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</si>
  <si>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</si>
  <si>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</si>
  <si>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</si>
  <si>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</si>
  <si>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</si>
  <si>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</si>
  <si>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</si>
  <si>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</si>
  <si>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</si>
  <si>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</si>
  <si>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</si>
  <si>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</si>
  <si>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</si>
  <si>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</si>
  <si>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</si>
  <si>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</si>
  <si>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</si>
  <si>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</si>
  <si>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</si>
  <si>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</si>
  <si>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</si>
  <si>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</si>
  <si>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</si>
  <si>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</si>
  <si>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</si>
  <si>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</si>
  <si>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</si>
  <si>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</si>
  <si>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</si>
  <si>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</si>
  <si>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</si>
  <si>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</si>
  <si>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</si>
  <si>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</si>
  <si>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</si>
  <si>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</si>
  <si>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</si>
  <si>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</si>
  <si>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</si>
  <si>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</si>
  <si>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</si>
  <si>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</si>
  <si>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</si>
  <si>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</si>
  <si>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</si>
  <si>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</si>
  <si>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</si>
  <si>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</si>
  <si>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</si>
  <si>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</si>
  <si>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</si>
  <si>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</si>
  <si>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</si>
  <si>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</si>
  <si>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</si>
  <si>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</si>
  <si>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</si>
  <si>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</si>
  <si>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</si>
  <si>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</si>
  <si>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</si>
  <si>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</si>
  <si>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</si>
  <si>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</si>
  <si>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</si>
  <si>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</si>
  <si>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</si>
  <si>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</si>
  <si>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</si>
  <si>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</si>
  <si>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</si>
  <si>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</si>
  <si>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</si>
  <si>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</si>
  <si>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</si>
  <si>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</si>
  <si>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</si>
  <si>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</si>
  <si>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</si>
  <si>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</si>
  <si>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</si>
  <si>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</si>
  <si>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</si>
  <si>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</si>
  <si>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</si>
  <si>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</si>
  <si>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</si>
  <si>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</si>
  <si>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</si>
  <si>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</si>
  <si>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</si>
  <si>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</si>
  <si>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</si>
  <si>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</si>
  <si>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</si>
  <si>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</si>
  <si>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</si>
  <si>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</si>
  <si>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</si>
  <si>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</si>
  <si>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</si>
  <si>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</si>
  <si>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</si>
  <si>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</si>
  <si>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</si>
  <si>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</si>
  <si>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</si>
  <si>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</si>
  <si>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</si>
  <si>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</si>
  <si>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</si>
  <si>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</si>
  <si>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</si>
  <si>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</si>
  <si>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</si>
  <si>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</si>
  <si>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</si>
  <si>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</si>
  <si>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</si>
  <si>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</si>
  <si>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</si>
  <si>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</si>
  <si>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</si>
  <si>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</si>
  <si>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</si>
  <si>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</si>
  <si>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</si>
  <si>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</si>
  <si>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</si>
  <si>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</si>
  <si>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</si>
  <si>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</si>
  <si>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</si>
  <si>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</si>
  <si>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</si>
  <si>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</si>
  <si>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</si>
  <si>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</si>
  <si>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</si>
  <si>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</si>
  <si>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</si>
  <si>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</si>
  <si>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</si>
  <si>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</si>
  <si>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</si>
  <si>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</si>
  <si>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</si>
  <si>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</si>
  <si>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</si>
  <si>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</si>
  <si>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</si>
  <si>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</si>
  <si>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</si>
  <si>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</si>
  <si>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</si>
  <si>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</si>
  <si>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</si>
  <si>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</si>
  <si>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</si>
  <si>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</si>
  <si>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</si>
  <si>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</si>
  <si>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</si>
  <si>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</si>
  <si>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</si>
  <si>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</si>
  <si>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</si>
  <si>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</si>
  <si>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</si>
  <si>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</si>
  <si>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</si>
  <si>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</si>
  <si>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</si>
  <si>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</si>
  <si>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</si>
  <si>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</si>
  <si>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</si>
  <si>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</si>
  <si>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</si>
  <si>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</si>
  <si>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</si>
  <si>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</si>
  <si>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</si>
  <si>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</si>
  <si>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</si>
  <si>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</si>
  <si>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</si>
  <si>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</si>
  <si>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</si>
  <si>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</si>
  <si>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</si>
  <si>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</si>
  <si>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</si>
  <si>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</si>
  <si>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</si>
  <si>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</si>
  <si>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</si>
  <si>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</si>
  <si>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</si>
  <si>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</si>
  <si>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</si>
  <si>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</si>
  <si>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</si>
  <si>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</si>
  <si>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</si>
  <si>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</si>
  <si>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</si>
  <si>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</si>
  <si>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</si>
  <si>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</si>
  <si>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</si>
  <si>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</si>
  <si>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</si>
  <si>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</si>
  <si>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</si>
  <si>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</si>
  <si>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</si>
  <si>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</si>
  <si>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</si>
  <si>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</si>
  <si>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</si>
  <si>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</si>
  <si>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</si>
  <si>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</si>
  <si>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</si>
  <si>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</si>
  <si>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</si>
  <si>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</si>
  <si>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</si>
  <si>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</si>
  <si>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</si>
  <si>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</si>
  <si>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</si>
  <si>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</si>
  <si>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</si>
  <si>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</si>
  <si>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</si>
  <si>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</si>
  <si>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</si>
  <si>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</si>
  <si>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</si>
  <si>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</si>
  <si>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</si>
  <si>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</si>
  <si>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</si>
  <si>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</si>
  <si>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</si>
  <si>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</si>
  <si>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</si>
  <si>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</si>
  <si>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</si>
  <si>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</si>
  <si>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</si>
  <si>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</si>
  <si>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</si>
  <si>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</si>
  <si>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</si>
  <si>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</si>
  <si>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</si>
  <si>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</si>
  <si>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</si>
  <si>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</si>
  <si>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</si>
  <si>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</si>
  <si>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</si>
  <si>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</si>
  <si>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</si>
  <si>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</si>
  <si>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</si>
  <si>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</si>
  <si>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</si>
  <si>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</si>
  <si>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</si>
  <si>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</si>
  <si>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</si>
  <si>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</si>
  <si>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</si>
  <si>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</si>
  <si>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</si>
  <si>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</si>
  <si>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</si>
  <si>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</si>
  <si>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</si>
  <si>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</si>
  <si>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</si>
  <si>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</si>
  <si>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</si>
  <si>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</si>
  <si>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</si>
  <si>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</si>
  <si>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</si>
  <si>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</si>
  <si>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</si>
  <si>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</si>
  <si>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</si>
  <si>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</si>
  <si>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</si>
  <si>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</si>
  <si>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</si>
  <si>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</si>
  <si>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</si>
  <si>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</si>
  <si>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</si>
  <si>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</si>
  <si>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</si>
  <si>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</si>
  <si>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</si>
  <si>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</si>
  <si>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</si>
  <si>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</si>
  <si>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</si>
  <si>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</si>
  <si>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</si>
  <si>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</si>
  <si>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</si>
  <si>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</si>
  <si>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</si>
  <si>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</si>
  <si>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</si>
  <si>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</si>
  <si>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</si>
  <si>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</si>
  <si>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</si>
  <si>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</si>
  <si>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</si>
  <si>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</si>
  <si>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</si>
  <si>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</si>
  <si>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</si>
  <si>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</si>
  <si>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</si>
  <si>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</si>
  <si>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</si>
  <si>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</si>
  <si>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</si>
  <si>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</si>
  <si>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</si>
  <si>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</si>
  <si>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</si>
  <si>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</si>
  <si>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</si>
  <si>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</si>
  <si>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</si>
  <si>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</si>
  <si>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</si>
  <si>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</si>
  <si>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</si>
  <si>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</si>
  <si>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</si>
  <si>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</si>
  <si>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</si>
  <si>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</si>
  <si>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</si>
  <si>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</si>
  <si>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</si>
  <si>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</si>
  <si>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</si>
  <si>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</si>
  <si>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</si>
  <si>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</si>
  <si>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</si>
  <si>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</si>
  <si>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</si>
  <si>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</si>
  <si>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</si>
  <si>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</si>
  <si>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</si>
  <si>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</si>
  <si>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</si>
  <si>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</si>
  <si>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</si>
  <si>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</si>
  <si>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</si>
  <si>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</si>
  <si>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</si>
  <si>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</si>
  <si>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</si>
  <si>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</si>
  <si>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</si>
  <si>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</si>
  <si>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</si>
  <si>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</si>
  <si>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</si>
  <si>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</si>
  <si>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</si>
  <si>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</si>
  <si>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</si>
  <si>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</si>
  <si>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</si>
  <si>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</si>
  <si>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</si>
  <si>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</si>
  <si>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</si>
  <si>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</si>
  <si>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</si>
  <si>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</si>
  <si>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</si>
  <si>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</si>
  <si>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</si>
  <si>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</si>
  <si>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</si>
  <si>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</si>
  <si>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</si>
  <si>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</si>
  <si>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</si>
  <si>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</si>
  <si>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</si>
  <si>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</si>
  <si>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</si>
  <si>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</si>
  <si>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</si>
  <si>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</si>
  <si>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</si>
  <si>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</si>
  <si>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</si>
  <si>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</si>
  <si>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</si>
  <si>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</si>
  <si>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</si>
  <si>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</si>
  <si>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</si>
  <si>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</si>
  <si>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</si>
  <si>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</si>
  <si>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</si>
  <si>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</si>
  <si>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</si>
  <si>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</si>
  <si>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</si>
  <si>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</si>
  <si>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</si>
  <si>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</si>
  <si>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</si>
  <si>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</si>
  <si>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</si>
  <si>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</si>
  <si>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</si>
  <si>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</si>
  <si>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</si>
  <si>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</si>
  <si>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</si>
  <si>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</si>
  <si>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</si>
  <si>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</si>
  <si>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</si>
  <si>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</si>
  <si>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</si>
  <si>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</si>
  <si>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</si>
  <si>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</si>
  <si>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</si>
  <si>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</si>
  <si>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</si>
  <si>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</si>
  <si>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</si>
  <si>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</si>
  <si>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</si>
  <si>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</si>
  <si>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</si>
  <si>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</si>
  <si>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</si>
  <si>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</si>
  <si>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</si>
  <si>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</si>
  <si>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</si>
  <si>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</si>
  <si>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</si>
  <si>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</si>
  <si>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</si>
  <si>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</si>
  <si>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</si>
  <si>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</si>
  <si>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</si>
  <si>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</si>
  <si>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</si>
  <si>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</si>
  <si>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</si>
  <si>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</si>
  <si>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</si>
  <si>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</si>
  <si>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</si>
  <si>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</si>
  <si>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</si>
  <si>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</si>
  <si>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</si>
  <si>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</si>
  <si>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</si>
  <si>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</si>
  <si>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</si>
  <si>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</si>
  <si>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</si>
  <si>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</si>
  <si>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</si>
  <si>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</si>
  <si>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</si>
  <si>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</si>
  <si>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</si>
  <si>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</si>
  <si>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</si>
  <si>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</si>
  <si>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</si>
  <si>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</si>
  <si>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</si>
  <si>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</si>
  <si>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</si>
  <si>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</si>
  <si>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</si>
  <si>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</si>
  <si>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</si>
  <si>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</si>
  <si>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</si>
  <si>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</si>
  <si>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</si>
  <si>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</si>
  <si>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</si>
  <si>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</si>
  <si>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</si>
  <si>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</si>
  <si>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</si>
  <si>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</si>
  <si>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</si>
  <si>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</si>
  <si>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</si>
  <si>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</si>
  <si>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</si>
  <si>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</si>
  <si>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</si>
  <si>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</si>
  <si>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</si>
  <si>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</si>
  <si>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</si>
  <si>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</si>
  <si>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</si>
  <si>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</si>
  <si>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</si>
  <si>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</si>
  <si>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</si>
  <si>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</si>
  <si>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</si>
  <si>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</si>
  <si>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</si>
  <si>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</si>
  <si>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</si>
  <si>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</si>
  <si>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</si>
  <si>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</si>
  <si>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</si>
  <si>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</si>
  <si>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</si>
  <si>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</si>
  <si>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</si>
  <si>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</si>
  <si>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</si>
  <si>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</si>
  <si>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</si>
  <si>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</si>
  <si>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</si>
  <si>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</si>
  <si>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</si>
  <si>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</si>
  <si>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</si>
  <si>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</si>
  <si>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</si>
  <si>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</si>
  <si>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</si>
  <si>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</si>
  <si>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</si>
  <si>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</si>
  <si>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</si>
  <si>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</si>
  <si>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</si>
  <si>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</si>
  <si>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</si>
  <si>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</si>
  <si>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</si>
  <si>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</si>
  <si>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</si>
  <si>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</si>
  <si>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</si>
  <si>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</si>
  <si>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</si>
  <si>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</si>
  <si>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</si>
  <si>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</si>
  <si>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</si>
  <si>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</si>
  <si>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</si>
  <si>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</si>
  <si>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</si>
  <si>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</si>
  <si>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</si>
  <si>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</si>
  <si>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</si>
  <si>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</si>
  <si>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</si>
  <si>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</si>
  <si>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</si>
  <si>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</si>
  <si>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</si>
  <si>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</si>
  <si>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</si>
  <si>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</si>
  <si>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</si>
  <si>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</si>
  <si>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</si>
  <si>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</si>
  <si>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</si>
  <si>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</si>
  <si>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</si>
  <si>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</si>
  <si>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</si>
  <si>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</si>
  <si>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</si>
  <si>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</si>
  <si>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</si>
  <si>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</si>
  <si>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</si>
  <si>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</si>
  <si>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</si>
  <si>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</si>
  <si>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</si>
  <si>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</si>
  <si>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</si>
  <si>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</si>
  <si>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</si>
  <si>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</si>
  <si>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</si>
  <si>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</si>
  <si>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</si>
  <si>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</si>
  <si>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</si>
  <si>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</si>
  <si>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</si>
  <si>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</si>
  <si>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</si>
  <si>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</si>
  <si>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</si>
  <si>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</si>
  <si>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</si>
  <si>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</si>
  <si>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</si>
  <si>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</si>
  <si>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</si>
  <si>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</si>
  <si>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</si>
  <si>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</si>
  <si>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</si>
  <si>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</si>
  <si>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</si>
  <si>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</si>
  <si>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</si>
  <si>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</si>
  <si>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</si>
  <si>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</si>
  <si>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</si>
  <si>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</si>
  <si>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</si>
  <si>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</si>
  <si>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</si>
  <si>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</si>
  <si>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</si>
  <si>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</si>
  <si>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</si>
  <si>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</si>
  <si>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</si>
  <si>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</si>
  <si>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</si>
  <si>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</si>
  <si>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</si>
  <si>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</si>
  <si>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</si>
  <si>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</si>
  <si>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</si>
  <si>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</si>
  <si>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</si>
  <si>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</si>
  <si>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</si>
  <si>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</si>
  <si>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</si>
  <si>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</si>
  <si>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</si>
  <si>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</si>
  <si>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</si>
  <si>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</si>
  <si>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</si>
  <si>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</si>
  <si>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</si>
  <si>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</si>
  <si>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</si>
  <si>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</si>
  <si>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</si>
  <si>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</si>
  <si>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</si>
  <si>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</si>
  <si>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</si>
  <si>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</si>
  <si>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</si>
  <si>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</si>
  <si>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</si>
  <si>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</si>
  <si>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</si>
  <si>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</si>
  <si>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</si>
  <si>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</si>
  <si>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</si>
  <si>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</si>
  <si>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</si>
  <si>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</si>
  <si>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</si>
  <si>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</si>
  <si>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</si>
  <si>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</si>
  <si>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</si>
  <si>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</si>
  <si>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</si>
  <si>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</si>
  <si>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</si>
  <si>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</si>
  <si>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</si>
  <si>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</si>
  <si>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</si>
  <si>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</si>
  <si>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</si>
  <si>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</si>
  <si>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</si>
  <si>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</si>
  <si>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</si>
  <si>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</si>
  <si>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</si>
  <si>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</si>
  <si>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</si>
  <si>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</si>
  <si>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</si>
  <si>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</si>
  <si>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</si>
  <si>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</si>
  <si>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</si>
  <si>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</si>
  <si>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</si>
  <si>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</si>
  <si>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</si>
  <si>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</si>
  <si>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</si>
  <si>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</si>
  <si>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</si>
  <si>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</si>
  <si>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</si>
  <si>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</si>
  <si>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</si>
  <si>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</si>
  <si>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</si>
  <si>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</si>
  <si>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</si>
  <si>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</si>
  <si>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</si>
  <si>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</si>
  <si>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</si>
  <si>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</si>
  <si>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</si>
  <si>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</si>
  <si>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</si>
  <si>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</si>
  <si>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</si>
  <si>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</si>
  <si>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</si>
  <si>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</si>
  <si>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</si>
  <si>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</si>
  <si>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</si>
  <si>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</si>
  <si>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</si>
  <si>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</si>
  <si>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</si>
  <si>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</si>
  <si>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</si>
  <si>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</si>
  <si>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</si>
  <si>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</si>
  <si>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</si>
  <si>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</si>
  <si>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</si>
  <si>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</si>
  <si>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</si>
  <si>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</si>
  <si>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</si>
  <si>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</si>
  <si>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</si>
  <si>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</si>
  <si>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</si>
  <si>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</si>
  <si>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</si>
  <si>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</si>
  <si>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</si>
  <si>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</si>
  <si>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</si>
  <si>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</si>
  <si>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</si>
  <si>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</si>
  <si>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</si>
  <si>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</si>
  <si>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</si>
  <si>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</si>
  <si>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</si>
  <si>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</si>
  <si>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</si>
  <si>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</si>
  <si>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</si>
  <si>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</si>
  <si>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</si>
  <si>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</si>
  <si>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</si>
  <si>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</si>
  <si>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</si>
  <si>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</si>
  <si>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</si>
  <si>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</si>
  <si>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</si>
  <si>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</si>
  <si>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</si>
  <si>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</si>
  <si>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</si>
  <si>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</si>
  <si>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</si>
  <si>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</si>
  <si>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</si>
  <si>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</si>
  <si>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</si>
  <si>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</si>
  <si>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</si>
  <si>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</si>
  <si>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</si>
  <si>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</si>
  <si>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</si>
  <si>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</si>
  <si>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</si>
  <si>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</si>
  <si>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</si>
  <si>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</si>
  <si>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</si>
  <si>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</si>
  <si>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</si>
  <si>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</si>
  <si>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</si>
  <si>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</si>
  <si>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</si>
  <si>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</si>
  <si>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</si>
  <si>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</si>
  <si>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</si>
  <si>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</si>
  <si>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</si>
  <si>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</si>
  <si>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</si>
  <si>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</si>
  <si>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</si>
  <si>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</si>
  <si>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</si>
  <si>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</si>
  <si>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</si>
  <si>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</si>
  <si>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</si>
  <si>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</si>
  <si>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</si>
  <si>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</si>
  <si>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</si>
  <si>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</si>
  <si>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</si>
  <si>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</si>
  <si>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</si>
  <si>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</si>
  <si>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</si>
  <si>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</si>
  <si>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</si>
  <si>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</si>
  <si>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</si>
  <si>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</si>
  <si>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</si>
  <si>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</si>
  <si>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</si>
  <si>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</si>
  <si>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</si>
  <si>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</si>
  <si>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</si>
  <si>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</si>
  <si>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</si>
  <si>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</si>
  <si>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</si>
  <si>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</si>
  <si>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</si>
  <si>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</si>
  <si>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</si>
  <si>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</si>
  <si>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</si>
  <si>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</si>
  <si>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</si>
  <si>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</si>
  <si>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</si>
  <si>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</si>
  <si>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</si>
  <si>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</si>
  <si>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</si>
  <si>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</si>
  <si>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</si>
  <si>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</si>
  <si>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</si>
  <si>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</si>
  <si>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</si>
  <si>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</si>
  <si>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</si>
  <si>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</si>
  <si>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</si>
  <si>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</si>
  <si>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</si>
  <si>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</si>
  <si>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</si>
  <si>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</si>
  <si>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</si>
  <si>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</si>
  <si>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</si>
  <si>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</si>
  <si>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</si>
  <si>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</si>
  <si>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</si>
  <si>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</si>
  <si>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</si>
  <si>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</si>
  <si>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</si>
  <si>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</si>
  <si>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</si>
  <si>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</si>
  <si>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</si>
  <si>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</si>
  <si>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</si>
  <si>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</si>
  <si>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</si>
  <si>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</si>
  <si>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</si>
  <si>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</si>
  <si>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</si>
  <si>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</si>
  <si>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</si>
  <si>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</si>
  <si>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</si>
  <si>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</si>
  <si>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</si>
  <si>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</si>
  <si>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</si>
  <si>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</si>
  <si>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</si>
  <si>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</si>
  <si>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</si>
  <si>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</si>
  <si>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</si>
  <si>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</si>
  <si>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</si>
  <si>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</si>
  <si>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</si>
  <si>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</si>
  <si>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</si>
  <si>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</si>
  <si>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</si>
  <si>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</si>
  <si>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</si>
  <si>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</si>
  <si>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</si>
  <si>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</si>
  <si>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</si>
  <si>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</si>
  <si>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</si>
  <si>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</si>
  <si>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</si>
  <si>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</si>
  <si>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</si>
  <si>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</si>
  <si>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</si>
  <si>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</si>
  <si>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</si>
  <si>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</si>
  <si>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</si>
  <si>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</si>
  <si>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</si>
  <si>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</si>
  <si>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</si>
  <si>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</si>
  <si>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</si>
  <si>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</si>
  <si>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</si>
  <si>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</si>
  <si>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</si>
  <si>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</si>
  <si>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</si>
  <si>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</si>
  <si>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</si>
  <si>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</si>
  <si>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</si>
  <si>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</si>
  <si>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</si>
  <si>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</si>
  <si>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</si>
  <si>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</si>
  <si>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</si>
  <si>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</si>
  <si>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</si>
  <si>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</si>
  <si>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</si>
  <si>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</si>
  <si>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</si>
  <si>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</si>
  <si>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</si>
  <si>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</si>
  <si>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</si>
  <si>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</si>
  <si>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</si>
  <si>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</si>
  <si>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</si>
  <si>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</si>
  <si>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</si>
  <si>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</si>
  <si>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</si>
  <si>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</si>
  <si>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</si>
  <si>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</si>
  <si>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</si>
  <si>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</si>
  <si>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</si>
  <si>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</si>
  <si>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</si>
  <si>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</si>
  <si>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</si>
  <si>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</si>
  <si>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</si>
  <si>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</si>
  <si>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</si>
  <si>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</si>
  <si>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</si>
  <si>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</si>
  <si>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</si>
  <si>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</si>
  <si>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</si>
  <si>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</si>
  <si>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</si>
  <si>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</si>
  <si>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</si>
  <si>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</si>
  <si>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</si>
  <si>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</si>
  <si>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</si>
  <si>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</si>
  <si>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</si>
  <si>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</si>
  <si>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</si>
  <si>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</si>
  <si>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</si>
  <si>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</si>
  <si>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</si>
  <si>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</si>
  <si>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</si>
  <si>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</si>
  <si>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</si>
  <si>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</si>
  <si>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</si>
  <si>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</si>
  <si>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</si>
  <si>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</si>
  <si>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</si>
  <si>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</si>
  <si>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</si>
  <si>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</si>
  <si>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</si>
  <si>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</si>
  <si>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</si>
  <si>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</si>
  <si>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</si>
  <si>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</si>
  <si>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</si>
  <si>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</si>
  <si>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</si>
  <si>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</si>
  <si>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</si>
  <si>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</si>
  <si>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</si>
  <si>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</si>
  <si>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</si>
  <si>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</si>
  <si>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</si>
  <si>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</si>
  <si>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</si>
  <si>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</si>
  <si>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</si>
  <si>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</si>
  <si>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</si>
  <si>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</si>
  <si>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</si>
  <si>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</si>
  <si>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</si>
  <si>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</si>
  <si>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</si>
  <si>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</si>
  <si>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</si>
  <si>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</si>
  <si>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</si>
  <si>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</si>
  <si>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</si>
  <si>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</si>
  <si>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</si>
  <si>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</si>
  <si>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</si>
  <si>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</si>
  <si>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</si>
  <si>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</si>
  <si>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</si>
  <si>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</si>
  <si>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</si>
  <si>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</si>
  <si>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</si>
  <si>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</si>
  <si>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</si>
  <si>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</si>
  <si>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</si>
  <si>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</si>
  <si>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</si>
  <si>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</si>
  <si>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</si>
  <si>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</si>
  <si>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</si>
  <si>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</si>
  <si>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</si>
  <si>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</si>
  <si>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</si>
  <si>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</si>
  <si>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</si>
  <si>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</si>
  <si>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</si>
  <si>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</si>
  <si>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</si>
  <si>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</si>
  <si>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</si>
  <si>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</si>
  <si>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</si>
  <si>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</si>
  <si>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</si>
  <si>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</si>
  <si>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</si>
  <si>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</si>
  <si>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</si>
  <si>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</si>
  <si>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</si>
  <si>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</si>
  <si>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</si>
  <si>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</si>
  <si>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</si>
  <si>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</si>
  <si>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</si>
  <si>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</si>
  <si>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</si>
  <si>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</si>
  <si>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</si>
  <si>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</si>
  <si>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</si>
  <si>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</si>
  <si>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</si>
  <si>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</si>
  <si>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</si>
  <si>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</si>
  <si>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</si>
  <si>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</si>
  <si>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</si>
  <si>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</si>
  <si>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</si>
  <si>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</si>
  <si>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</si>
  <si>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</si>
  <si>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</si>
  <si>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</si>
  <si>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</si>
  <si>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</si>
  <si>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</si>
  <si>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</si>
  <si>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</si>
  <si>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</si>
  <si>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</si>
  <si>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</si>
  <si>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</si>
  <si>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</si>
  <si>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</si>
  <si>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</si>
  <si>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</si>
  <si>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</si>
  <si>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</si>
  <si>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</si>
  <si>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</si>
  <si>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</si>
  <si>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</si>
  <si>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</si>
  <si>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</si>
  <si>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</si>
  <si>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</si>
  <si>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</si>
  <si>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</si>
  <si>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</si>
  <si>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</si>
  <si>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</si>
  <si>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</si>
  <si>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</si>
  <si>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</si>
  <si>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</si>
  <si>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</si>
  <si>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</si>
  <si>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</si>
  <si>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</si>
  <si>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</si>
  <si>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</si>
  <si>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</si>
  <si>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</si>
  <si>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</si>
  <si>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</si>
  <si>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</si>
  <si>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</si>
  <si>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</si>
  <si>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</si>
  <si>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</si>
  <si>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</si>
  <si>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</si>
  <si>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</si>
  <si>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</si>
  <si>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</si>
  <si>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</si>
  <si>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</si>
  <si>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</si>
  <si>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</si>
  <si>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</si>
  <si>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</si>
  <si>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</si>
  <si>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</si>
  <si>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</si>
  <si>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</si>
  <si>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</si>
  <si>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</si>
  <si>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</si>
  <si>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</si>
  <si>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</si>
  <si>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</si>
  <si>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</si>
  <si>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</si>
  <si>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</si>
  <si>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</si>
  <si>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</si>
  <si>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</si>
  <si>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</si>
  <si>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</si>
  <si>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</si>
  <si>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</si>
  <si>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</si>
  <si>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</si>
  <si>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</si>
  <si>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</si>
  <si>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</si>
  <si>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</si>
  <si>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</si>
  <si>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</si>
  <si>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</si>
  <si>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</si>
  <si>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</si>
  <si>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</si>
  <si>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</si>
  <si>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</si>
  <si>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</si>
  <si>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</si>
  <si>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</si>
  <si>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</si>
  <si>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</si>
  <si>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</si>
  <si>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</si>
  <si>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</si>
  <si>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</si>
  <si>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</si>
  <si>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</si>
  <si>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</si>
  <si>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</si>
  <si>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</si>
  <si>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</si>
  <si>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</si>
  <si>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</si>
  <si>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</si>
  <si>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</si>
  <si>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</si>
  <si>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</si>
  <si>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</si>
  <si>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</si>
  <si>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</si>
  <si>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</si>
  <si>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</si>
  <si>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</si>
  <si>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</si>
  <si>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</si>
  <si>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</si>
  <si>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</si>
  <si>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</si>
  <si>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</si>
  <si>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</si>
  <si>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</si>
  <si>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</si>
  <si>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</si>
  <si>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</si>
  <si>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</si>
  <si>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</si>
  <si>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</si>
  <si>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</si>
  <si>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</si>
  <si>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</si>
  <si>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</si>
  <si>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</si>
  <si>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</si>
  <si>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</si>
  <si>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</si>
  <si>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</si>
  <si>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</si>
  <si>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</si>
  <si>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</si>
  <si>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</si>
  <si>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</si>
  <si>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</si>
  <si>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</si>
  <si>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</si>
  <si>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</si>
  <si>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</si>
  <si>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</si>
  <si>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</si>
  <si>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</si>
  <si>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</si>
  <si>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</si>
  <si>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</si>
  <si>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</si>
  <si>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</si>
  <si>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</si>
  <si>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</si>
  <si>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</si>
  <si>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</si>
  <si>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</si>
  <si>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</si>
  <si>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</si>
  <si>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</si>
  <si>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</si>
  <si>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</si>
  <si>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</si>
  <si>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</si>
  <si>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</si>
  <si>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</si>
  <si>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</si>
  <si>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</si>
  <si>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</si>
  <si>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</si>
  <si>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</si>
  <si>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</si>
  <si>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</si>
  <si>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</si>
  <si>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</si>
  <si>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</si>
  <si>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</si>
  <si>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</si>
  <si>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</si>
  <si>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</si>
  <si>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</si>
  <si>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</si>
  <si>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</si>
  <si>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</si>
  <si>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</si>
  <si>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</si>
  <si>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</si>
  <si>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</si>
  <si>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</si>
  <si>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</si>
  <si>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</si>
  <si>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</si>
  <si>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</si>
  <si>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</si>
  <si>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</si>
  <si>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</si>
  <si>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</si>
  <si>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</si>
  <si>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</si>
  <si>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</si>
  <si>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</si>
  <si>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</si>
  <si>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</si>
  <si>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</si>
  <si>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</si>
  <si>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</si>
  <si>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</si>
  <si>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</si>
  <si>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</si>
  <si>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</si>
  <si>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</si>
  <si>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</si>
  <si>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</si>
  <si>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</si>
  <si>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</si>
  <si>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</si>
  <si>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</si>
  <si>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</si>
  <si>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</si>
  <si>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</si>
  <si>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</si>
  <si>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</si>
  <si>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</si>
  <si>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</si>
  <si>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</si>
  <si>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</si>
  <si>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</si>
  <si>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</si>
  <si>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</si>
  <si>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</si>
  <si>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</si>
  <si>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</si>
  <si>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</si>
  <si>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</si>
  <si>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</si>
  <si>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</si>
  <si>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</si>
  <si>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</si>
  <si>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</si>
  <si>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</si>
  <si>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</si>
  <si>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</si>
  <si>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</si>
  <si>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</si>
  <si>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</si>
  <si>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</si>
  <si>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</si>
  <si>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</si>
  <si>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</si>
  <si>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</si>
  <si>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</si>
  <si>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</si>
  <si>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</si>
  <si>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</si>
  <si>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</si>
  <si>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</si>
  <si>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</si>
  <si>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</si>
  <si>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</si>
  <si>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</si>
  <si>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</si>
  <si>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</si>
  <si>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</si>
  <si>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</si>
  <si>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</si>
  <si>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</si>
  <si>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</si>
  <si>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</si>
  <si>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</si>
  <si>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</si>
  <si>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</si>
  <si>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</si>
  <si>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</si>
  <si>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</si>
  <si>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</si>
  <si>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</si>
  <si>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</si>
  <si>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</si>
  <si>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</si>
  <si>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</si>
  <si>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</si>
  <si>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</si>
  <si>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</si>
  <si>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</si>
  <si>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</si>
  <si>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</si>
  <si>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</si>
  <si>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</si>
  <si>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</si>
  <si>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</si>
  <si>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</si>
  <si>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</si>
  <si>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</si>
  <si>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</si>
  <si>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</si>
  <si>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</si>
  <si>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</si>
  <si>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</si>
  <si>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</si>
  <si>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</si>
  <si>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</si>
  <si>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</si>
  <si>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</si>
  <si>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</si>
  <si>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</si>
  <si>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</si>
  <si>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</si>
  <si>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</si>
  <si>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</si>
  <si>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</si>
  <si>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</si>
  <si>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</si>
  <si>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</si>
  <si>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</si>
  <si>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</si>
  <si>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</si>
  <si>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</si>
  <si>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</si>
  <si>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</si>
  <si>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</si>
  <si>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</si>
  <si>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</si>
  <si>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</si>
  <si>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</si>
  <si>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</si>
  <si>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</si>
  <si>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</si>
  <si>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</si>
  <si>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</si>
  <si>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</si>
  <si>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</si>
  <si>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</si>
  <si>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</si>
  <si>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</si>
  <si>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</si>
  <si>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</si>
  <si>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</si>
  <si>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</si>
  <si>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</si>
  <si>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</si>
  <si>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</si>
  <si>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</si>
  <si>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</si>
  <si>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</si>
  <si>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</si>
  <si>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</si>
  <si>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</si>
  <si>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</si>
  <si>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</si>
  <si>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</si>
  <si>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</si>
  <si>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</si>
  <si>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</si>
  <si>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</si>
  <si>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</si>
  <si>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</si>
  <si>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</si>
  <si>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</si>
  <si>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</si>
  <si>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</si>
  <si>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</si>
  <si>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</si>
  <si>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</si>
  <si>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</si>
  <si>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</si>
  <si>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</si>
  <si>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</si>
  <si>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</si>
  <si>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</si>
  <si>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</si>
  <si>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</si>
  <si>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</si>
  <si>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</si>
  <si>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</si>
  <si>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</si>
  <si>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</si>
  <si>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</si>
  <si>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</si>
  <si>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</si>
  <si>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</si>
  <si>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</si>
  <si>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</si>
  <si>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</si>
  <si>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</si>
  <si>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</si>
  <si>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</si>
  <si>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</si>
  <si>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</si>
  <si>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</si>
  <si>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</si>
  <si>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</si>
  <si>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</si>
  <si>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</si>
  <si>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</si>
  <si>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</si>
  <si>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</si>
  <si>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</si>
  <si>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</si>
  <si>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</si>
  <si>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</si>
  <si>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</si>
  <si>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</si>
  <si>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</si>
  <si>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</si>
  <si>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</si>
  <si>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</si>
  <si>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</si>
  <si>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</si>
  <si>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</si>
  <si>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</si>
  <si>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</si>
  <si>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</si>
  <si>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</si>
  <si>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</si>
  <si>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</si>
  <si>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</si>
  <si>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</si>
  <si>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</si>
  <si>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</si>
  <si>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</si>
  <si>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</si>
  <si>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</si>
  <si>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</si>
  <si>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</si>
  <si>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</si>
  <si>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</si>
  <si>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</si>
  <si>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</si>
  <si>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</si>
  <si>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</si>
  <si>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</si>
  <si>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</si>
  <si>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</si>
  <si>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</si>
  <si>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</si>
  <si>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</si>
  <si>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</si>
  <si>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</si>
  <si>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</si>
  <si>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</si>
  <si>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</si>
  <si>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</si>
  <si>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</si>
  <si>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</si>
  <si>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</si>
  <si>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</si>
  <si>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</si>
  <si>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</si>
  <si>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</si>
  <si>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</si>
  <si>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</si>
  <si>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</si>
  <si>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</si>
  <si>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</si>
  <si>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</si>
  <si>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</si>
  <si>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</si>
  <si>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</si>
  <si>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</si>
  <si>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</si>
  <si>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</si>
  <si>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</si>
  <si>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</si>
  <si>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</si>
  <si>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</si>
  <si>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</si>
  <si>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</si>
  <si>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</si>
  <si>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</si>
  <si>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</si>
  <si>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</si>
  <si>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</si>
  <si>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</si>
  <si>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</si>
  <si>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</si>
  <si>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</si>
  <si>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</si>
  <si>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</si>
  <si>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</si>
  <si>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</si>
  <si>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</si>
  <si>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</si>
  <si>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</si>
  <si>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</si>
  <si>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</si>
  <si>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</si>
  <si>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</si>
  <si>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</si>
  <si>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</si>
  <si>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</si>
  <si>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</si>
  <si>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</si>
  <si>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</si>
  <si>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</si>
  <si>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</si>
  <si>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</si>
  <si>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</si>
  <si>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</si>
  <si>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</si>
  <si>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</si>
  <si>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</si>
  <si>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</si>
  <si>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</si>
  <si>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</si>
  <si>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</si>
  <si>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</si>
  <si>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</si>
  <si>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</si>
  <si>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</si>
  <si>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</si>
  <si>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</si>
  <si>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</si>
  <si>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</si>
  <si>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</si>
  <si>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</si>
  <si>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</si>
  <si>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</si>
  <si>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</si>
  <si>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</si>
  <si>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</si>
  <si>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</si>
  <si>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</si>
  <si>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</si>
  <si>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</si>
  <si>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</si>
  <si>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</si>
  <si>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</si>
  <si>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</si>
  <si>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</si>
  <si>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</si>
  <si>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</si>
  <si>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</si>
  <si>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</si>
  <si>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</si>
  <si>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</si>
  <si>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</si>
  <si>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</si>
  <si>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</si>
  <si>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</si>
  <si>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</si>
  <si>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</si>
  <si>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</si>
  <si>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</si>
  <si>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</si>
  <si>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</si>
  <si>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</si>
  <si>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</si>
  <si>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</si>
  <si>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</si>
  <si>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</si>
  <si>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</si>
  <si>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</si>
  <si>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</si>
  <si>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</si>
  <si>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</si>
  <si>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</si>
  <si>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</si>
  <si>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</si>
  <si>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</si>
  <si>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</si>
  <si>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</si>
  <si>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</si>
  <si>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</si>
  <si>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</si>
  <si>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</si>
  <si>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</si>
  <si>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</si>
  <si>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</si>
  <si>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</si>
  <si>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</si>
  <si>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</si>
  <si>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</si>
  <si>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</si>
  <si>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</si>
  <si>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</si>
  <si>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</si>
  <si>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</si>
  <si>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</si>
  <si>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</si>
  <si>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</si>
  <si>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</si>
  <si>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</si>
  <si>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</si>
  <si>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</si>
  <si>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</si>
  <si>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</si>
  <si>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</si>
  <si>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</si>
  <si>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</si>
  <si>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</si>
  <si>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</si>
  <si>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</si>
  <si>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</si>
  <si>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</si>
  <si>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</si>
  <si>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</si>
  <si>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</si>
  <si>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</si>
  <si>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</si>
  <si>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</si>
  <si>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</si>
  <si>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</si>
  <si>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</si>
  <si>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</si>
  <si>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</si>
  <si>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</si>
  <si>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</si>
  <si>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</si>
  <si>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</si>
  <si>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</si>
  <si>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</si>
  <si>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</si>
  <si>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</si>
  <si>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</si>
  <si>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</si>
  <si>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</si>
  <si>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</si>
  <si>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</si>
  <si>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</si>
  <si>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</si>
  <si>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</si>
  <si>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</si>
  <si>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</si>
  <si>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</si>
  <si>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</si>
  <si>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</si>
  <si>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</si>
  <si>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</si>
  <si>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</si>
  <si>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</si>
  <si>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</si>
  <si>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</si>
  <si>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</si>
  <si>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</si>
  <si>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</si>
  <si>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</si>
  <si>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</si>
  <si>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</si>
  <si>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</si>
  <si>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</si>
  <si>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</si>
  <si>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</si>
  <si>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</si>
  <si>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</si>
  <si>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</si>
  <si>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</si>
  <si>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</si>
  <si>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</si>
  <si>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</si>
  <si>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</si>
  <si>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</si>
  <si>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</si>
  <si>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</si>
  <si>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</si>
  <si>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</si>
  <si>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</si>
  <si>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</si>
  <si>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</si>
  <si>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</si>
  <si>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</si>
  <si>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</si>
  <si>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</si>
  <si>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</si>
  <si>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</si>
  <si>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</si>
  <si>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</si>
  <si>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</si>
  <si>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</si>
  <si>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</si>
  <si>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</si>
  <si>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</si>
  <si>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</si>
  <si>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</si>
  <si>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</si>
  <si>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</si>
  <si>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</si>
  <si>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</si>
  <si>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</si>
  <si>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</si>
  <si>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</si>
  <si>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</si>
  <si>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</si>
  <si>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</si>
  <si>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</si>
  <si>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</si>
  <si>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</si>
  <si>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</si>
  <si>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</si>
  <si>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</si>
  <si>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</si>
  <si>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</si>
  <si>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</si>
  <si>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</si>
  <si>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</si>
  <si>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</si>
  <si>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</si>
  <si>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</si>
  <si>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</si>
  <si>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</si>
  <si>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</si>
  <si>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</si>
  <si>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</si>
  <si>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</si>
  <si>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</si>
  <si>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</si>
  <si>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</si>
  <si>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</si>
  <si>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</si>
  <si>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</si>
  <si>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</si>
  <si>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</si>
  <si>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</si>
  <si>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</si>
  <si>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</si>
  <si>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</si>
  <si>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</si>
  <si>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</si>
  <si>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</si>
  <si>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</si>
  <si>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</si>
  <si>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</si>
  <si>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</si>
  <si>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</si>
  <si>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</si>
  <si>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</si>
  <si>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</si>
  <si>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</si>
  <si>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</si>
  <si>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</si>
  <si>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</si>
  <si>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</si>
  <si>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</si>
  <si>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</si>
  <si>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</si>
  <si>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</si>
  <si>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</si>
  <si>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</si>
  <si>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</si>
  <si>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</si>
  <si>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</si>
  <si>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</si>
  <si>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</si>
  <si>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</si>
  <si>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</si>
  <si>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</si>
  <si>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</si>
  <si>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</si>
  <si>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</si>
  <si>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</si>
  <si>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</si>
  <si>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</si>
  <si>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</si>
  <si>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</si>
  <si>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</si>
  <si>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</si>
  <si>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</si>
  <si>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</si>
  <si>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</si>
  <si>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</si>
  <si>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</si>
  <si>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</si>
  <si>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</si>
  <si>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</si>
  <si>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</si>
  <si>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</si>
  <si>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</si>
  <si>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</si>
  <si>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</si>
  <si>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</si>
  <si>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</si>
  <si>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</si>
  <si>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</si>
  <si>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</si>
  <si>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</si>
  <si>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</si>
  <si>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</si>
  <si>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</si>
  <si>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</si>
  <si>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</si>
  <si>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</si>
  <si>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</si>
  <si>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</si>
  <si>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</si>
  <si>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</si>
  <si>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</si>
  <si>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</si>
  <si>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</si>
  <si>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</si>
  <si>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</si>
  <si>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</si>
  <si>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</si>
  <si>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</si>
  <si>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</si>
  <si>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</si>
  <si>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</si>
  <si>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</si>
  <si>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</si>
  <si>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</si>
  <si>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</si>
  <si>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</si>
  <si>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</si>
  <si>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</si>
  <si>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</si>
  <si>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</si>
  <si>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</si>
  <si>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</si>
  <si>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</si>
  <si>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</si>
  <si>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</si>
  <si>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</si>
  <si>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</si>
  <si>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</si>
  <si>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</si>
  <si>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</si>
  <si>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</si>
  <si>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</si>
  <si>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</si>
  <si>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</si>
  <si>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</si>
  <si>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</si>
  <si>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</si>
  <si>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</si>
  <si>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</si>
  <si>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</si>
  <si>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</si>
  <si>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</si>
  <si>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</si>
  <si>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</si>
  <si>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</si>
  <si>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</si>
  <si>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</si>
  <si>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</si>
  <si>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</si>
  <si>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</si>
  <si>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</si>
  <si>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</si>
  <si>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</si>
  <si>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</si>
  <si>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</si>
  <si>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</si>
  <si>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</si>
  <si>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</si>
  <si>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</si>
  <si>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</si>
  <si>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</si>
  <si>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</si>
  <si>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</si>
  <si>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</si>
  <si>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</si>
  <si>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</si>
  <si>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</si>
  <si>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</si>
  <si>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</si>
  <si>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</si>
  <si>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</si>
  <si>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</si>
  <si>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</si>
  <si>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</si>
  <si>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</si>
  <si>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</si>
  <si>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</si>
  <si>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</si>
  <si>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</si>
  <si>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</si>
  <si>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</si>
  <si>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</si>
  <si>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</si>
  <si>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</si>
  <si>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</si>
  <si>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</si>
  <si>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</si>
  <si>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</si>
  <si>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</si>
  <si>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</si>
  <si>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</si>
  <si>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</si>
  <si>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</si>
  <si>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</si>
  <si>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</si>
  <si>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</si>
  <si>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</si>
  <si>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</si>
  <si>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</si>
  <si>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</si>
  <si>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</si>
  <si>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</si>
  <si>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</si>
  <si>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</si>
  <si>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</si>
  <si>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</si>
  <si>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</si>
  <si>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</si>
  <si>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</si>
  <si>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</si>
  <si>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</si>
  <si>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</si>
  <si>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</si>
  <si>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</si>
  <si>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</si>
  <si>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</si>
  <si>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</si>
  <si>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</si>
  <si>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</si>
  <si>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</si>
  <si>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</si>
  <si>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</si>
  <si>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</si>
  <si>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</si>
  <si>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</si>
  <si>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</si>
  <si>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</si>
  <si>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</si>
  <si>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</si>
  <si>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</si>
  <si>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</si>
  <si>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</si>
  <si>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</si>
  <si>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</si>
  <si>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</si>
  <si>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</si>
  <si>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</si>
  <si>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</si>
  <si>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</si>
  <si>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</si>
  <si>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</si>
  <si>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</si>
  <si>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</si>
  <si>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</si>
  <si>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</si>
  <si>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</si>
  <si>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</si>
  <si>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</si>
  <si>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</si>
  <si>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</si>
  <si>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</si>
  <si>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</si>
  <si>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</si>
  <si>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</si>
  <si>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</si>
  <si>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</si>
  <si>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</si>
  <si>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</si>
  <si>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</si>
  <si>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</si>
  <si>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</si>
  <si>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</si>
  <si>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</si>
  <si>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</si>
  <si>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</si>
  <si>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</si>
  <si>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</si>
  <si>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</si>
  <si>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</si>
  <si>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</si>
  <si>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</si>
  <si>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</si>
  <si>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</si>
  <si>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</si>
  <si>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</si>
  <si>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</si>
  <si>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</si>
  <si>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</si>
  <si>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</si>
  <si>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</si>
  <si>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</si>
  <si>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</si>
  <si>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</si>
  <si>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</si>
  <si>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</si>
  <si>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</si>
  <si>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</si>
  <si>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</si>
  <si>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</si>
  <si>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</si>
  <si>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</si>
  <si>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</si>
  <si>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</si>
  <si>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</si>
  <si>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</si>
  <si>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</si>
  <si>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</si>
  <si>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</si>
  <si>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</si>
  <si>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</si>
  <si>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</si>
  <si>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</si>
  <si>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</si>
  <si>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</si>
  <si>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</si>
  <si>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</si>
  <si>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</si>
  <si>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</si>
  <si>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</si>
  <si>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</si>
  <si>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</si>
  <si>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</si>
  <si>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</si>
  <si>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</si>
  <si>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</si>
  <si>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</si>
  <si>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</si>
  <si>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</si>
  <si>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</si>
  <si>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</si>
  <si>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</si>
  <si>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</si>
  <si>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</si>
  <si>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</si>
  <si>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</si>
  <si>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</si>
  <si>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</si>
  <si>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</si>
  <si>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</si>
  <si>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</si>
  <si>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</si>
  <si>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</si>
  <si>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</si>
  <si>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</si>
  <si>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</si>
  <si>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</si>
  <si>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</si>
  <si>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</si>
  <si>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</si>
  <si>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</si>
  <si>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</si>
  <si>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</si>
  <si>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</si>
  <si>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</si>
  <si>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</si>
  <si>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</si>
  <si>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</si>
  <si>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</si>
  <si>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</si>
  <si>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</si>
  <si>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</si>
  <si>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</si>
  <si>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</si>
  <si>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</si>
  <si>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</si>
  <si>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</si>
  <si>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</si>
  <si>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</si>
  <si>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</si>
  <si>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</si>
  <si>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</si>
  <si>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</si>
  <si>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</si>
  <si>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</si>
  <si>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</si>
  <si>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</si>
  <si>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</si>
  <si>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</si>
  <si>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</si>
  <si>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</si>
  <si>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</si>
  <si>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</si>
  <si>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</si>
  <si>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</si>
  <si>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</si>
  <si>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</si>
  <si>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</si>
  <si>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</si>
  <si>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</si>
  <si>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</si>
  <si>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</si>
  <si>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</si>
  <si>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</si>
  <si>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</si>
  <si>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</si>
  <si>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</si>
  <si>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</si>
  <si>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</si>
  <si>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</si>
  <si>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</si>
  <si>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</si>
  <si>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</si>
  <si>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</si>
  <si>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</si>
  <si>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</si>
  <si>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</si>
  <si>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</si>
  <si>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</si>
  <si>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</si>
  <si>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</si>
  <si>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</si>
  <si>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</si>
  <si>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</si>
  <si>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</si>
  <si>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</si>
  <si>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</si>
  <si>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</si>
  <si>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</si>
  <si>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</si>
  <si>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</si>
  <si>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</si>
  <si>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</si>
  <si>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</si>
  <si>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</si>
  <si>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</si>
  <si>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</si>
  <si>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</si>
  <si>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</si>
  <si>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</si>
  <si>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</si>
  <si>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</si>
  <si>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</si>
  <si>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</si>
  <si>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</si>
  <si>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</si>
  <si>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</si>
  <si>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</si>
  <si>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</si>
  <si>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</si>
  <si>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</si>
  <si>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</si>
  <si>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</si>
  <si>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</si>
  <si>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</si>
  <si>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</si>
  <si>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</si>
  <si>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</si>
  <si>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</si>
  <si>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</si>
  <si>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</si>
  <si>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</si>
  <si>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</si>
  <si>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</si>
  <si>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</si>
  <si>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</si>
  <si>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</si>
  <si>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</si>
  <si>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</si>
  <si>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</si>
  <si>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</si>
  <si>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</si>
  <si>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</si>
  <si>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</si>
  <si>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</si>
  <si>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</si>
  <si>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</si>
  <si>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</si>
  <si>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</si>
  <si>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</si>
  <si>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</si>
  <si>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</si>
  <si>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</si>
  <si>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</si>
  <si>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</si>
  <si>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</si>
  <si>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</si>
  <si>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</si>
  <si>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</si>
  <si>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</si>
  <si>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</si>
  <si>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</si>
  <si>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</si>
  <si>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</si>
  <si>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</si>
  <si>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</si>
  <si>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</si>
  <si>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</si>
  <si>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</si>
  <si>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</si>
  <si>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</si>
  <si>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</si>
  <si>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</si>
  <si>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</si>
  <si>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</si>
  <si>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</si>
  <si>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</si>
  <si>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</si>
  <si>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</si>
  <si>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</si>
  <si>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</si>
  <si>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</si>
  <si>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</si>
  <si>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</si>
  <si>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</si>
  <si>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</si>
  <si>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</si>
  <si>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</si>
  <si>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</si>
  <si>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</si>
  <si>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</si>
  <si>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</si>
  <si>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</si>
  <si>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</si>
  <si>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</si>
  <si>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</si>
  <si>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</si>
  <si>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</si>
  <si>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</si>
  <si>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</si>
  <si>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</si>
  <si>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</si>
  <si>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</si>
  <si>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</si>
  <si>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</si>
  <si>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</si>
  <si>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</si>
  <si>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</si>
  <si>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</si>
  <si>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</si>
  <si>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</si>
  <si>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</si>
  <si>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</si>
  <si>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</si>
  <si>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</si>
  <si>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</si>
  <si>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</si>
  <si>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</si>
  <si>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</si>
  <si>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</si>
  <si>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</si>
  <si>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</si>
  <si>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</si>
  <si>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</si>
  <si>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</si>
  <si>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</si>
  <si>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</si>
  <si>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</si>
  <si>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</si>
  <si>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</si>
  <si>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</si>
  <si>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</si>
  <si>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</si>
  <si>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</si>
  <si>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</si>
  <si>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</si>
  <si>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</si>
  <si>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</si>
  <si>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</si>
  <si>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</si>
  <si>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</si>
  <si>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</si>
  <si>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</si>
  <si>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</si>
  <si>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</si>
  <si>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</si>
  <si>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</si>
  <si>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</si>
  <si>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</si>
  <si>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</si>
  <si>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</si>
  <si>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</si>
  <si>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</si>
  <si>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</si>
  <si>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</si>
  <si>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</si>
  <si>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</si>
  <si>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</si>
  <si>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</si>
  <si>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</si>
  <si>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</si>
  <si>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</si>
  <si>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</si>
  <si>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</si>
  <si>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</si>
  <si>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</si>
  <si>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</si>
  <si>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</si>
  <si>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</si>
  <si>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</si>
  <si>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</si>
  <si>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</si>
  <si>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</si>
  <si>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</si>
  <si>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</si>
  <si>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</si>
  <si>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</si>
  <si>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</si>
  <si>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</si>
  <si>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</si>
  <si>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</si>
  <si>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</si>
  <si>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</si>
  <si>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</si>
  <si>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</si>
  <si>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</si>
  <si>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</si>
  <si>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</si>
  <si>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</si>
  <si>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</si>
  <si>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</si>
  <si>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</si>
  <si>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</si>
  <si>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</si>
  <si>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</si>
  <si>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</si>
  <si>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</si>
  <si>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</si>
  <si>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</si>
  <si>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</si>
  <si>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</si>
  <si>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</si>
  <si>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</si>
  <si>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</si>
  <si>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</si>
  <si>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</si>
  <si>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</si>
  <si>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</si>
  <si>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</si>
  <si>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</si>
  <si>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</si>
  <si>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</si>
  <si>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</si>
  <si>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</si>
  <si>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</si>
  <si>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</si>
  <si>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</si>
  <si>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</si>
  <si>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</si>
  <si>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</si>
  <si>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</si>
  <si>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</si>
  <si>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</si>
  <si>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</si>
  <si>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</si>
  <si>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</si>
  <si>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</si>
  <si>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</si>
  <si>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</si>
  <si>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</si>
  <si>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</si>
  <si>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</si>
  <si>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</si>
  <si>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</si>
  <si>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</si>
  <si>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</si>
  <si>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</si>
  <si>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</si>
  <si>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</si>
  <si>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</si>
  <si>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</si>
  <si>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</si>
  <si>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</si>
  <si>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</si>
  <si>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</si>
  <si>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</si>
  <si>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</si>
  <si>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</si>
  <si>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</si>
  <si>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</si>
  <si>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</si>
  <si>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</si>
  <si>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</si>
  <si>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</si>
  <si>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</si>
  <si>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</si>
  <si>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</si>
  <si>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</si>
  <si>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</si>
  <si>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</si>
  <si>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</si>
  <si>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</si>
  <si>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</si>
  <si>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</si>
  <si>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</si>
  <si>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</si>
  <si>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</si>
  <si>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</si>
  <si>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</si>
  <si>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</si>
  <si>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</si>
  <si>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</si>
  <si>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</si>
  <si>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</si>
  <si>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</si>
  <si>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</si>
  <si>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</si>
  <si>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</si>
  <si>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</si>
  <si>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</si>
  <si>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</si>
  <si>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</si>
  <si>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</si>
  <si>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</si>
  <si>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</si>
  <si>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</si>
  <si>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</si>
  <si>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</si>
  <si>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</si>
  <si>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</si>
  <si>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</si>
  <si>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</si>
  <si>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</si>
  <si>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</si>
  <si>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</si>
  <si>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</si>
  <si>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</si>
  <si>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</si>
  <si>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</si>
  <si>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</si>
  <si>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</si>
  <si>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</si>
  <si>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</si>
  <si>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</si>
  <si>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</si>
  <si>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</si>
  <si>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</si>
  <si>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</si>
  <si>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</si>
  <si>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</si>
  <si>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</si>
  <si>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</si>
  <si>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</si>
  <si>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</si>
  <si>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</si>
  <si>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</si>
  <si>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</si>
  <si>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</si>
  <si>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</si>
  <si>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</si>
  <si>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</si>
  <si>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</si>
  <si>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</si>
  <si>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</si>
  <si>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</si>
  <si>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</si>
  <si>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</si>
  <si>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</si>
  <si>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</si>
  <si>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</si>
  <si>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</si>
  <si>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</si>
  <si>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</si>
  <si>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</si>
  <si>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</si>
  <si>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</si>
  <si>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</si>
  <si>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</si>
  <si>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</si>
  <si>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</si>
  <si>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</si>
  <si>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</si>
  <si>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</si>
  <si>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</si>
  <si>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</si>
  <si>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</si>
  <si>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</si>
  <si>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</si>
  <si>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</si>
  <si>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</si>
  <si>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</si>
  <si>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</si>
  <si>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</si>
  <si>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</si>
  <si>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</si>
  <si>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</si>
  <si>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</si>
  <si>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</si>
  <si>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</si>
  <si>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</si>
  <si>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</si>
  <si>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</si>
  <si>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</si>
  <si>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</si>
  <si>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</si>
  <si>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</si>
  <si>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</si>
  <si>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</si>
  <si>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</si>
  <si>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</si>
  <si>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</si>
  <si>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</si>
  <si>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</si>
  <si>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</si>
  <si>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</si>
  <si>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</si>
  <si>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</si>
  <si>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</si>
  <si>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</si>
  <si>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</si>
  <si>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</si>
  <si>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</si>
  <si>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</si>
  <si>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</si>
  <si>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</si>
  <si>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</si>
  <si>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</si>
  <si>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</si>
  <si>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</si>
  <si>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</si>
  <si>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</si>
  <si>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</si>
  <si>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</si>
  <si>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</si>
  <si>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</si>
  <si>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</si>
  <si>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</si>
  <si>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</si>
  <si>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</si>
  <si>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</si>
  <si>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</si>
  <si>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</si>
  <si>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</si>
  <si>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</si>
  <si>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</si>
  <si>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</si>
  <si>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</si>
  <si>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</si>
  <si>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</si>
  <si>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</si>
  <si>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</si>
  <si>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</si>
  <si>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</si>
  <si>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</si>
  <si>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</si>
  <si>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</si>
  <si>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</si>
  <si>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</si>
  <si>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</si>
  <si>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</si>
  <si>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</si>
  <si>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</si>
  <si>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</si>
  <si>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</si>
  <si>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</si>
  <si>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</si>
  <si>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</si>
  <si>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</si>
  <si>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</si>
  <si>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</si>
  <si>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</si>
  <si>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</si>
  <si>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</si>
  <si>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</si>
  <si>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</si>
  <si>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</si>
  <si>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</si>
  <si>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</si>
  <si>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</si>
  <si>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</si>
  <si>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</si>
  <si>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</si>
  <si>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</si>
  <si>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</si>
  <si>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</si>
  <si>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</si>
  <si>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</si>
  <si>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</si>
  <si>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</si>
  <si>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</si>
  <si>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</si>
  <si>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</si>
  <si>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</si>
  <si>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</si>
  <si>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</si>
  <si>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</si>
  <si>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</si>
  <si>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</si>
  <si>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</si>
  <si>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</si>
  <si>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</si>
  <si>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</si>
  <si>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</si>
  <si>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</si>
  <si>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</si>
  <si>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</si>
  <si>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</si>
  <si>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</si>
  <si>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</si>
  <si>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</si>
  <si>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</si>
  <si>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</si>
  <si>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</si>
  <si>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</si>
  <si>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</si>
  <si>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</si>
  <si>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</si>
  <si>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</si>
  <si>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</si>
  <si>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</si>
  <si>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</si>
  <si>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</si>
  <si>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</si>
  <si>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</si>
  <si>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</si>
  <si>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</si>
  <si>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</si>
  <si>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</si>
  <si>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</si>
  <si>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</si>
  <si>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</si>
  <si>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</si>
  <si>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</si>
  <si>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</si>
  <si>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</si>
  <si>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</si>
  <si>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</si>
  <si>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</si>
  <si>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</si>
  <si>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</si>
  <si>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</si>
  <si>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</si>
  <si>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</si>
  <si>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</si>
  <si>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</si>
  <si>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</si>
  <si>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</si>
  <si>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</si>
  <si>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</si>
  <si>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</si>
  <si>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</si>
  <si>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</si>
  <si>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</si>
  <si>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</si>
  <si>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</si>
  <si>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</si>
  <si>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</si>
  <si>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</si>
  <si>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</si>
  <si>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</si>
  <si>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</si>
  <si>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</si>
  <si>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</si>
  <si>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</si>
  <si>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</si>
  <si>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</si>
  <si>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</si>
  <si>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</si>
  <si>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</si>
  <si>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</si>
  <si>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</si>
  <si>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</si>
  <si>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</si>
  <si>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</si>
  <si>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</si>
  <si>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</si>
  <si>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</si>
  <si>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</si>
  <si>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</si>
  <si>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</si>
  <si>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</si>
  <si>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</si>
  <si>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</si>
  <si>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</si>
  <si>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</si>
  <si>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</si>
  <si>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</si>
  <si>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</si>
  <si>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</si>
  <si>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</si>
  <si>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</si>
  <si>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</si>
  <si>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</si>
  <si>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</si>
  <si>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</si>
  <si>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</si>
  <si>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</si>
  <si>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</si>
  <si>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</si>
  <si>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</si>
  <si>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</si>
  <si>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</si>
  <si>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</si>
  <si>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</si>
  <si>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</si>
  <si>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</si>
  <si>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</si>
  <si>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</si>
  <si>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</si>
  <si>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</si>
  <si>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</si>
  <si>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</si>
  <si>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</si>
  <si>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</si>
  <si>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</si>
  <si>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</si>
  <si>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</si>
  <si>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</si>
  <si>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</si>
  <si>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</si>
  <si>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</si>
  <si>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</si>
  <si>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</si>
  <si>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</si>
  <si>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</si>
  <si>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</si>
  <si>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</si>
  <si>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</si>
  <si>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</si>
  <si>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</si>
  <si>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</si>
  <si>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</si>
  <si>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</si>
  <si>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</si>
  <si>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</si>
  <si>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</si>
  <si>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</si>
  <si>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</si>
  <si>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</si>
  <si>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</si>
  <si>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</si>
  <si>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</si>
  <si>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</si>
  <si>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</si>
  <si>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</si>
  <si>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</si>
  <si>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</si>
  <si>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</si>
  <si>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</si>
  <si>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</si>
  <si>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</si>
  <si>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</si>
  <si>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</si>
  <si>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</si>
  <si>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</si>
  <si>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</si>
  <si>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</si>
  <si>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</si>
  <si>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</si>
  <si>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</si>
  <si>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</si>
  <si>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</si>
  <si>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</si>
  <si>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</si>
  <si>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</si>
  <si>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</si>
  <si>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</si>
  <si>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</si>
  <si>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</si>
  <si>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</si>
  <si>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</si>
  <si>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</si>
  <si>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</si>
  <si>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</si>
  <si>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</si>
  <si>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</si>
  <si>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</si>
  <si>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</si>
  <si>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</si>
  <si>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</si>
  <si>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</si>
  <si>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</si>
  <si>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</si>
  <si>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</si>
  <si>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</si>
  <si>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</si>
  <si>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</si>
  <si>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</si>
  <si>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</si>
  <si>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</si>
  <si>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</si>
  <si>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</si>
  <si>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</si>
  <si>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</si>
  <si>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</si>
  <si>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</si>
  <si>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</si>
  <si>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</si>
  <si>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</si>
  <si>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</si>
  <si>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</si>
  <si>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</si>
  <si>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</si>
  <si>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</si>
  <si>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</si>
  <si>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</si>
  <si>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</si>
  <si>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</si>
  <si>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</si>
  <si>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</si>
  <si>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</si>
  <si>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</si>
  <si>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</si>
  <si>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</si>
  <si>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</si>
  <si>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</si>
  <si>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</si>
  <si>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</si>
  <si>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</si>
  <si>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</si>
  <si>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</si>
  <si>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</si>
  <si>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</si>
  <si>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</si>
  <si>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</si>
  <si>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</si>
  <si>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</si>
  <si>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</si>
  <si>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</si>
  <si>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</si>
  <si>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</si>
  <si>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</si>
  <si>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</si>
  <si>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</si>
  <si>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</si>
  <si>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</si>
  <si>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</si>
  <si>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</si>
  <si>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</si>
  <si>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</si>
  <si>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</si>
  <si>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</si>
  <si>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</si>
  <si>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</si>
  <si>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</si>
  <si>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</si>
  <si>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</si>
  <si>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</si>
  <si>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</si>
  <si>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</si>
  <si>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</si>
  <si>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</si>
  <si>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</si>
  <si>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</si>
  <si>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</si>
  <si>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</si>
  <si>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</si>
  <si>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</si>
  <si>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</si>
  <si>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</si>
  <si>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</si>
  <si>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</si>
  <si>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</si>
  <si>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</si>
  <si>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</si>
  <si>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</si>
  <si>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</si>
  <si>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</si>
  <si>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</si>
  <si>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</si>
  <si>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</si>
  <si>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</si>
  <si>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</si>
  <si>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</si>
  <si>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</si>
  <si>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</si>
  <si>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</si>
  <si>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</si>
  <si>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</si>
  <si>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</si>
  <si>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</si>
  <si>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</si>
  <si>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</si>
  <si>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</si>
  <si>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</si>
  <si>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</si>
  <si>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</si>
  <si>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</si>
  <si>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</si>
  <si>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</si>
  <si>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</si>
  <si>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</si>
  <si>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</si>
  <si>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</si>
  <si>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</si>
  <si>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</si>
  <si>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</si>
  <si>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</si>
  <si>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</si>
  <si>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</si>
  <si>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</si>
  <si>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</si>
  <si>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</si>
  <si>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</si>
  <si>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</si>
  <si>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</si>
  <si>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</si>
  <si>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</si>
  <si>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</si>
  <si>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</si>
  <si>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</si>
  <si>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</si>
  <si>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</si>
  <si>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</si>
  <si>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</si>
  <si>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</si>
  <si>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</si>
  <si>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</si>
  <si>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</si>
  <si>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</si>
  <si>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</si>
  <si>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</si>
  <si>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</si>
  <si>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</si>
  <si>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</si>
  <si>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</si>
  <si>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</si>
  <si>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</si>
  <si>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</si>
  <si>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</si>
  <si>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</si>
  <si>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</si>
  <si>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</si>
  <si>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</si>
  <si>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</si>
  <si>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</si>
  <si>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</si>
  <si>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</si>
  <si>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</si>
  <si>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</si>
  <si>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</si>
  <si>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</si>
  <si>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</si>
  <si>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</si>
  <si>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</si>
  <si>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</si>
  <si>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</si>
  <si>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</si>
  <si>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</si>
  <si>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</si>
  <si>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</si>
  <si>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</si>
  <si>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</si>
  <si>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</si>
  <si>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</si>
  <si>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</si>
  <si>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</si>
  <si>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</si>
  <si>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</si>
  <si>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</si>
  <si>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</si>
  <si>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</si>
  <si>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</si>
  <si>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</si>
  <si>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</si>
  <si>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</si>
  <si>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</si>
  <si>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</si>
  <si>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</si>
  <si>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</si>
  <si>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</si>
  <si>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</si>
  <si>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</si>
  <si>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</si>
  <si>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</si>
  <si>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</si>
  <si>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</si>
  <si>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</si>
  <si>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</si>
  <si>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</si>
  <si>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</si>
  <si>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</si>
  <si>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</si>
  <si>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</si>
  <si>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</si>
  <si>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</si>
  <si>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</si>
  <si>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</si>
  <si>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</si>
  <si>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</si>
  <si>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</si>
  <si>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</si>
  <si>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</si>
  <si>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</si>
  <si>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</si>
  <si>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</si>
  <si>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</si>
  <si>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</si>
  <si>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</si>
  <si>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</si>
  <si>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</si>
  <si>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</si>
  <si>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</si>
  <si>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</si>
  <si>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</si>
  <si>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</si>
  <si>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</si>
  <si>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</si>
  <si>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</si>
  <si>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</si>
  <si>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</si>
  <si>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</si>
  <si>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</si>
  <si>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</si>
  <si>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</si>
  <si>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</si>
  <si>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</si>
  <si>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</si>
  <si>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</si>
  <si>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</si>
  <si>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</si>
  <si>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</si>
  <si>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</si>
  <si>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</si>
  <si>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</si>
  <si>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</si>
  <si>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</si>
  <si>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</si>
  <si>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</si>
  <si>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</si>
  <si>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</si>
  <si>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</si>
  <si>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</si>
  <si>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</si>
  <si>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</si>
  <si>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</si>
  <si>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</si>
  <si>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</si>
  <si>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</si>
  <si>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</si>
  <si>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</si>
  <si>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</si>
  <si>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</si>
  <si>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</si>
  <si>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</si>
  <si>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</si>
  <si>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</si>
  <si>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</si>
  <si>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</si>
  <si>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</si>
  <si>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</si>
  <si>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</si>
  <si>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</si>
  <si>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</si>
  <si>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</si>
  <si>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</si>
  <si>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</si>
  <si>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</si>
  <si>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</si>
  <si>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</si>
  <si>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</si>
  <si>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</si>
  <si>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</si>
  <si>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</si>
  <si>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</si>
  <si>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</si>
  <si>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</si>
  <si>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</si>
  <si>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</si>
  <si>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</si>
  <si>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</si>
  <si>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</si>
  <si>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</si>
  <si>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</si>
  <si>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</si>
  <si>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</si>
  <si>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</si>
  <si>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</si>
  <si>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</si>
  <si>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</si>
  <si>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</si>
  <si>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</si>
  <si>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</si>
  <si>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</si>
  <si>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</si>
  <si>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</si>
  <si>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</si>
  <si>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</si>
  <si>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</si>
  <si>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</si>
  <si>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</si>
  <si>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</si>
  <si>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</si>
  <si>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</si>
  <si>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</si>
  <si>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</si>
  <si>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</si>
  <si>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</si>
  <si>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</si>
  <si>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</si>
  <si>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</si>
  <si>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</si>
  <si>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</si>
  <si>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</si>
  <si>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</si>
  <si>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</si>
  <si>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</si>
  <si>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</si>
  <si>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</si>
  <si>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</si>
  <si>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</si>
  <si>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</si>
  <si>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</si>
  <si>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</si>
  <si>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</si>
  <si>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</si>
  <si>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</si>
  <si>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</si>
  <si>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</si>
  <si>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</si>
  <si>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</si>
  <si>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</si>
  <si>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</si>
  <si>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</si>
  <si>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</si>
  <si>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</si>
  <si>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</si>
  <si>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</si>
  <si>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</si>
  <si>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</si>
  <si>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</si>
  <si>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</si>
  <si>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</si>
  <si>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</si>
  <si>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</si>
  <si>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</si>
  <si>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</si>
  <si>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</si>
  <si>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</si>
  <si>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</si>
  <si>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</si>
  <si>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</si>
  <si>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</si>
  <si>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</si>
  <si>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</si>
  <si>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</si>
  <si>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</si>
  <si>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</si>
  <si>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</si>
  <si>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</si>
  <si>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</si>
  <si>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</si>
  <si>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</si>
  <si>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</si>
  <si>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</si>
  <si>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</si>
  <si>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</si>
  <si>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</si>
  <si>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</si>
  <si>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</si>
  <si>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</si>
  <si>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</si>
  <si>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</si>
  <si>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</si>
  <si>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</si>
  <si>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</si>
  <si>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</si>
  <si>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</si>
  <si>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</si>
  <si>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</si>
  <si>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</si>
  <si>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</si>
  <si>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</si>
  <si>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</si>
  <si>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</si>
  <si>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</si>
  <si>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</si>
  <si>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</si>
  <si>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</si>
  <si>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</si>
  <si>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</si>
  <si>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</si>
  <si>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</si>
  <si>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</si>
  <si>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</si>
  <si>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</si>
  <si>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</si>
  <si>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</si>
  <si>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</si>
  <si>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</si>
  <si>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</si>
  <si>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</si>
  <si>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</si>
  <si>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</si>
  <si>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</si>
  <si>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</si>
  <si>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</si>
  <si>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</si>
  <si>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</si>
  <si>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</si>
  <si>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</si>
  <si>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</si>
  <si>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</si>
  <si>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</si>
  <si>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</si>
  <si>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</si>
  <si>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</si>
  <si>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</si>
  <si>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</si>
  <si>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</si>
  <si>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</si>
  <si>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</si>
  <si>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</si>
  <si>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</si>
  <si>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</si>
  <si>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</si>
  <si>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</si>
  <si>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</si>
  <si>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</si>
  <si>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</si>
  <si>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</si>
  <si>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</si>
  <si>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</si>
  <si>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</si>
  <si>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</si>
  <si>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</si>
  <si>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</si>
  <si>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</si>
  <si>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</si>
  <si>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</si>
  <si>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</si>
  <si>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</si>
  <si>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</si>
  <si>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</si>
  <si>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</si>
  <si>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</si>
  <si>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</si>
  <si>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</si>
  <si>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</si>
  <si>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</si>
  <si>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</si>
  <si>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</si>
  <si>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</si>
  <si>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</si>
  <si>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</si>
  <si>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</si>
  <si>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</si>
  <si>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</si>
  <si>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</si>
  <si>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</si>
  <si>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</si>
  <si>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</si>
  <si>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</si>
  <si>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</si>
  <si>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</si>
  <si>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</si>
  <si>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</si>
  <si>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</si>
  <si>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</si>
  <si>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</si>
  <si>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</si>
  <si>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</si>
  <si>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</si>
  <si>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</si>
  <si>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</si>
  <si>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</si>
  <si>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</si>
  <si>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</si>
  <si>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</si>
  <si>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</si>
  <si>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</si>
  <si>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</si>
  <si>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</si>
  <si>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</si>
  <si>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</si>
  <si>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</si>
  <si>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</si>
  <si>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</si>
  <si>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</si>
  <si>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</si>
  <si>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</si>
  <si>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</si>
  <si>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</si>
  <si>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</si>
  <si>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</si>
  <si>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</si>
  <si>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</si>
  <si>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</si>
  <si>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</si>
  <si>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</si>
  <si>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</si>
  <si>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</si>
  <si>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</si>
  <si>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</si>
  <si>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</si>
  <si>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</si>
  <si>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</si>
  <si>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</si>
  <si>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</si>
  <si>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</si>
  <si>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</si>
  <si>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</si>
  <si>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</si>
  <si>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</si>
  <si>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</si>
  <si>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</si>
  <si>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</si>
  <si>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</si>
  <si>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</si>
  <si>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</si>
  <si>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</si>
  <si>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</si>
  <si>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</si>
  <si>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</si>
  <si>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</si>
  <si>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</si>
  <si>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</si>
  <si>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</si>
  <si>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</si>
  <si>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</si>
  <si>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</si>
  <si>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</si>
  <si>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</si>
  <si>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</si>
  <si>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</si>
  <si>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</si>
  <si>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</si>
  <si>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</si>
  <si>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</si>
  <si>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</si>
  <si>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</si>
  <si>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</si>
  <si>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</si>
  <si>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</si>
  <si>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</si>
  <si>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</si>
  <si>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</si>
  <si>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</si>
  <si>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</si>
  <si>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</si>
  <si>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</si>
  <si>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</si>
  <si>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</si>
  <si>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</si>
  <si>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</si>
  <si>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</si>
  <si>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</si>
  <si>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</si>
  <si>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</si>
  <si>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</si>
  <si>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</si>
  <si>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</si>
  <si>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</si>
  <si>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</si>
  <si>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</si>
  <si>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</si>
  <si>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</si>
  <si>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</si>
  <si>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</si>
  <si>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</si>
  <si>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</si>
  <si>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</si>
  <si>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</si>
  <si>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</si>
  <si>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</si>
  <si>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</si>
  <si>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</si>
  <si>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</si>
  <si>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</si>
  <si>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</si>
  <si>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</si>
  <si>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</si>
  <si>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</si>
  <si>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</si>
  <si>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</si>
  <si>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</si>
  <si>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</si>
  <si>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</si>
  <si>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</si>
  <si>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</si>
  <si>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</si>
  <si>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</si>
  <si>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</si>
  <si>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</si>
  <si>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</si>
  <si>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</si>
  <si>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</si>
  <si>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</si>
  <si>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</si>
  <si>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</si>
  <si>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</si>
  <si>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</si>
  <si>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</si>
  <si>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</si>
  <si>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</si>
  <si>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</si>
  <si>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</si>
  <si>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</si>
  <si>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</si>
  <si>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</si>
  <si>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</si>
  <si>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</si>
  <si>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</si>
  <si>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</si>
  <si>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</si>
  <si>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</si>
  <si>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</si>
  <si>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</si>
  <si>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</si>
  <si>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</si>
  <si>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</si>
  <si>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</si>
  <si>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</si>
  <si>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</si>
  <si>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</si>
  <si>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</si>
  <si>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</si>
  <si>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</si>
  <si>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</si>
  <si>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</si>
  <si>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</si>
  <si>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</si>
  <si>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</si>
  <si>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</si>
  <si>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</si>
  <si>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</si>
  <si>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</si>
  <si>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</si>
  <si>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</si>
  <si>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</si>
  <si>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</si>
  <si>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</si>
  <si>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</si>
  <si>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</si>
  <si>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</si>
  <si>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</si>
  <si>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</si>
  <si>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</si>
  <si>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</si>
  <si>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</si>
  <si>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</si>
  <si>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</si>
  <si>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</si>
  <si>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</si>
  <si>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</si>
  <si>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</si>
  <si>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</si>
  <si>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</si>
  <si>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</si>
  <si>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</si>
  <si>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</si>
  <si>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</si>
  <si>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</si>
  <si>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</si>
  <si>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</si>
  <si>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</si>
  <si>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</si>
  <si>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</si>
  <si>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</si>
  <si>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</si>
  <si>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</si>
  <si>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</si>
  <si>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</si>
  <si>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</si>
  <si>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</si>
  <si>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</si>
  <si>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</si>
  <si>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</si>
  <si>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</si>
  <si>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</si>
  <si>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</si>
  <si>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</si>
  <si>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</si>
  <si>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</si>
  <si>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</si>
  <si>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</si>
  <si>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</si>
  <si>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</si>
  <si>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</si>
  <si>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</si>
  <si>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</si>
  <si>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</si>
  <si>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</si>
  <si>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</si>
  <si>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</si>
  <si>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</si>
  <si>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</si>
  <si>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</si>
  <si>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</si>
  <si>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</si>
  <si>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</si>
  <si>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</si>
  <si>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</si>
  <si>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</si>
  <si>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</si>
  <si>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</si>
  <si>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</si>
  <si>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</si>
  <si>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</si>
  <si>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</si>
  <si>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</si>
  <si>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</si>
  <si>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</si>
  <si>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</si>
  <si>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</si>
  <si>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</si>
  <si>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</si>
  <si>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</si>
  <si>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</si>
  <si>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</si>
  <si>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</si>
  <si>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</si>
  <si>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</si>
  <si>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</si>
  <si>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</si>
  <si>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</si>
  <si>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</si>
  <si>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</si>
  <si>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</si>
  <si>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</si>
  <si>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</si>
  <si>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</si>
  <si>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</si>
  <si>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</si>
  <si>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</si>
  <si>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</si>
  <si>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</si>
  <si>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</si>
  <si>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</si>
  <si>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</si>
  <si>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</si>
  <si>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</si>
  <si>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</si>
  <si>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</si>
  <si>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</si>
  <si>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</si>
  <si>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</si>
  <si>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</si>
  <si>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</si>
  <si>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</si>
  <si>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</si>
  <si>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</si>
  <si>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</si>
  <si>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</si>
  <si>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</si>
  <si>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</si>
  <si>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</si>
  <si>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</si>
  <si>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</si>
  <si>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</si>
  <si>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</si>
  <si>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</si>
  <si>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</si>
  <si>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</si>
  <si>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</si>
  <si>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</si>
  <si>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</si>
  <si>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</si>
  <si>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</si>
  <si>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</si>
  <si>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</si>
  <si>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</si>
  <si>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</si>
  <si>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</si>
  <si>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</si>
  <si>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</si>
  <si>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</si>
  <si>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</si>
  <si>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</si>
  <si>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</si>
  <si>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</si>
  <si>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</si>
  <si>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</si>
  <si>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</si>
  <si>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</si>
  <si>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</si>
  <si>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</si>
  <si>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</si>
  <si>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</si>
  <si>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</si>
  <si>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</si>
  <si>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</si>
  <si>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</si>
  <si>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</si>
  <si>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</si>
  <si>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</si>
  <si>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</si>
  <si>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</si>
  <si>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</si>
  <si>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</si>
  <si>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</si>
  <si>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</si>
  <si>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</si>
  <si>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</si>
  <si>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</si>
  <si>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</si>
  <si>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</si>
  <si>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</si>
  <si>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</si>
  <si>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</si>
  <si>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</si>
  <si>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</si>
  <si>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</si>
  <si>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</si>
  <si>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</si>
  <si>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</si>
  <si>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</si>
  <si>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</si>
  <si>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</si>
  <si>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</si>
  <si>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</si>
  <si>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</si>
  <si>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</si>
  <si>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</si>
  <si>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</si>
  <si>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</si>
  <si>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</si>
  <si>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</si>
  <si>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</si>
  <si>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</si>
  <si>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</si>
  <si>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</si>
  <si>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</si>
  <si>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</si>
  <si>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</si>
  <si>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</si>
  <si>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</si>
  <si>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</si>
  <si>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</si>
  <si>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</si>
  <si>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</si>
  <si>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</si>
  <si>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</si>
  <si>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</si>
  <si>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</si>
  <si>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</si>
  <si>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</si>
  <si>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</si>
  <si>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</si>
  <si>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</si>
  <si>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</si>
  <si>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</si>
  <si>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</si>
  <si>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</si>
  <si>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</si>
  <si>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</si>
  <si>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</si>
  <si>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</si>
  <si>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</si>
  <si>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</si>
  <si>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</si>
  <si>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</si>
  <si>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</si>
  <si>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</si>
  <si>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</si>
  <si>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</si>
  <si>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</si>
  <si>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</si>
  <si>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</si>
  <si>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</si>
  <si>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</si>
  <si>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</si>
  <si>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</si>
  <si>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</si>
  <si>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</si>
  <si>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</si>
  <si>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</si>
  <si>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</si>
  <si>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</si>
  <si>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</si>
  <si>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</si>
  <si>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</si>
  <si>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</si>
  <si>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</si>
  <si>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</si>
  <si>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</si>
  <si>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</si>
  <si>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</si>
  <si>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</si>
  <si>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</si>
  <si>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</si>
  <si>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</si>
  <si>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</si>
  <si>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</si>
  <si>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</si>
  <si>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</si>
  <si>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</si>
  <si>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</si>
  <si>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</si>
  <si>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</si>
  <si>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</si>
  <si>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</si>
  <si>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</si>
  <si>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</si>
  <si>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</si>
  <si>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</si>
  <si>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</si>
  <si>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</si>
  <si>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</si>
  <si>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</si>
  <si>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</si>
  <si>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</si>
  <si>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</si>
  <si>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</si>
  <si>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</si>
  <si>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</si>
  <si>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</si>
  <si>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</si>
  <si>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</si>
  <si>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</si>
  <si>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</si>
  <si>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</si>
  <si>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</si>
  <si>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</si>
  <si>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</si>
  <si>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</si>
  <si>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</si>
  <si>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</si>
  <si>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</si>
  <si>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</si>
  <si>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</si>
  <si>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</si>
  <si>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</si>
  <si>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</si>
  <si>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</si>
  <si>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</si>
  <si>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</si>
  <si>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</si>
  <si>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</si>
  <si>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</si>
  <si>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</si>
  <si>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</si>
  <si>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</si>
  <si>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</si>
  <si>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</si>
  <si>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</si>
  <si>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</si>
  <si>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</si>
  <si>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</si>
  <si>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</si>
  <si>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</si>
  <si>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</si>
  <si>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</si>
  <si>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</si>
  <si>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</si>
  <si>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</si>
  <si>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</si>
  <si>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</si>
  <si>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</si>
  <si>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</si>
  <si>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</si>
  <si>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</si>
  <si>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</si>
  <si>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</si>
  <si>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</si>
  <si>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</si>
  <si>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</si>
  <si>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</si>
  <si>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</si>
  <si>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</si>
  <si>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</si>
  <si>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</si>
  <si>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</si>
  <si>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</si>
  <si>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</si>
  <si>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</si>
  <si>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</si>
  <si>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</si>
  <si>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</si>
  <si>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</si>
  <si>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</si>
  <si>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</si>
  <si>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</si>
  <si>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</si>
  <si>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</si>
  <si>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</si>
  <si>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</si>
  <si>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</si>
  <si>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</si>
  <si>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</si>
  <si>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</si>
  <si>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</si>
  <si>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</si>
  <si>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</si>
  <si>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</si>
  <si>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</si>
  <si>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</si>
  <si>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</si>
  <si>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</si>
  <si>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</si>
  <si>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</si>
  <si>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</si>
  <si>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</si>
  <si>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</si>
  <si>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</si>
  <si>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</si>
  <si>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</si>
  <si>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</si>
  <si>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</si>
  <si>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</si>
  <si>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</si>
  <si>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</si>
  <si>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</si>
  <si>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</si>
  <si>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</si>
  <si>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</si>
  <si>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</si>
  <si>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</si>
  <si>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</si>
  <si>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</si>
  <si>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</si>
  <si>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</si>
  <si>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</si>
  <si>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</si>
  <si>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</si>
  <si>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</si>
  <si>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</si>
  <si>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</si>
  <si>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</si>
  <si>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</si>
  <si>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</si>
  <si>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</si>
  <si>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</si>
  <si>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</si>
  <si>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</si>
  <si>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</si>
  <si>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</si>
  <si>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</si>
  <si>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</si>
  <si>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</si>
  <si>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</si>
  <si>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</si>
  <si>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</si>
  <si>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</si>
  <si>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</si>
  <si>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</si>
  <si>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</si>
  <si>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</si>
  <si>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</si>
  <si>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</si>
  <si>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</si>
  <si>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</si>
  <si>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</si>
  <si>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</si>
  <si>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</si>
  <si>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</si>
  <si>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</si>
  <si>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</si>
  <si>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</si>
  <si>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</si>
  <si>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</si>
  <si>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</si>
  <si>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</si>
  <si>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</si>
  <si>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</si>
  <si>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</si>
  <si>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</si>
  <si>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</si>
  <si>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</si>
  <si>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</si>
  <si>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</si>
  <si>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</si>
  <si>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</si>
  <si>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</si>
  <si>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</si>
  <si>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</si>
  <si>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</si>
  <si>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</si>
  <si>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</si>
  <si>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</si>
  <si>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</si>
  <si>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</si>
  <si>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</si>
  <si>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</si>
  <si>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</si>
  <si>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</si>
  <si>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</si>
  <si>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</si>
  <si>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</si>
  <si>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</si>
  <si>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</si>
  <si>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</si>
  <si>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</si>
  <si>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</si>
  <si>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</si>
  <si>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</si>
  <si>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</si>
  <si>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</si>
  <si>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</si>
  <si>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</si>
  <si>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</si>
  <si>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</si>
  <si>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</si>
  <si>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</si>
  <si>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</si>
  <si>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</si>
  <si>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</si>
  <si>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</si>
  <si>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</si>
  <si>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</si>
  <si>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</si>
  <si>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</si>
  <si>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</si>
  <si>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</si>
  <si>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</si>
  <si>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</si>
  <si>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</si>
  <si>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</si>
  <si>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</si>
  <si>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</si>
  <si>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</si>
  <si>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</si>
  <si>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</si>
  <si>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</si>
  <si>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</si>
  <si>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</si>
  <si>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</si>
  <si>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</si>
  <si>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</si>
  <si>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</si>
  <si>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</si>
  <si>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</si>
  <si>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</si>
  <si>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</si>
  <si>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</si>
  <si>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</si>
  <si>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</si>
  <si>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</si>
  <si>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</si>
  <si>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</si>
  <si>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</si>
  <si>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</si>
  <si>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</si>
  <si>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</si>
  <si>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</si>
  <si>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</si>
  <si>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</si>
  <si>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</si>
  <si>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</si>
  <si>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</si>
  <si>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</si>
  <si>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</si>
  <si>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</si>
  <si>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</si>
  <si>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</si>
  <si>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</si>
  <si>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</si>
  <si>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</si>
  <si>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</si>
  <si>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</si>
  <si>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</si>
  <si>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</si>
  <si>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</si>
  <si>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</si>
  <si>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</si>
  <si>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</si>
  <si>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</si>
  <si>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</si>
  <si>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</si>
  <si>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</si>
  <si>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</si>
  <si>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</si>
  <si>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</si>
  <si>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</si>
  <si>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</si>
  <si>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</si>
  <si>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</si>
  <si>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</si>
  <si>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</si>
  <si>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</si>
  <si>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</si>
  <si>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</si>
  <si>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</si>
  <si>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</si>
  <si>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</si>
  <si>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</si>
  <si>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</si>
  <si>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</si>
  <si>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</si>
  <si>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</si>
  <si>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</si>
  <si>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</si>
  <si>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</si>
  <si>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</si>
  <si>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</si>
  <si>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</si>
  <si>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</si>
  <si>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</si>
  <si>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</si>
  <si>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</si>
  <si>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</si>
  <si>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</si>
  <si>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</si>
  <si>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</si>
  <si>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</si>
  <si>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</si>
  <si>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</si>
  <si>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</si>
  <si>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</si>
  <si>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</si>
  <si>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</si>
  <si>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</si>
  <si>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</si>
  <si>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</si>
  <si>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</si>
  <si>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</si>
  <si>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</si>
  <si>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</si>
  <si>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</si>
  <si>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</si>
  <si>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</si>
  <si>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</si>
  <si>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</si>
  <si>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</si>
  <si>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</si>
  <si>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</si>
  <si>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</si>
  <si>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</si>
  <si>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</si>
  <si>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</si>
  <si>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</si>
  <si>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</si>
  <si>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</si>
  <si>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</si>
  <si>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</si>
  <si>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</si>
  <si>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</si>
  <si>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</si>
  <si>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</si>
  <si>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</si>
  <si>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</si>
  <si>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</si>
  <si>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</si>
  <si>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</si>
  <si>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</si>
  <si>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</si>
  <si>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</si>
  <si>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</si>
  <si>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</si>
  <si>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</si>
  <si>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</si>
  <si>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</si>
  <si>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</si>
  <si>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</si>
  <si>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</si>
  <si>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</si>
  <si>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</si>
  <si>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</si>
  <si>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</si>
  <si>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</si>
  <si>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</si>
  <si>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</si>
  <si>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</si>
  <si>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</si>
  <si>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</si>
  <si>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</si>
  <si>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</si>
  <si>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</si>
  <si>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</si>
  <si>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</si>
  <si>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</si>
  <si>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</si>
  <si>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</si>
  <si>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</si>
  <si>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</si>
  <si>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</si>
  <si>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</si>
  <si>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</si>
  <si>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</si>
  <si>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</si>
  <si>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</si>
  <si>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</si>
  <si>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</si>
  <si>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</si>
  <si>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</si>
  <si>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</si>
  <si>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</si>
  <si>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</si>
  <si>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</si>
  <si>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</si>
  <si>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</si>
  <si>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</si>
  <si>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</si>
  <si>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</si>
  <si>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</si>
  <si>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</si>
  <si>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</si>
  <si>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</si>
  <si>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</si>
  <si>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</si>
  <si>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</si>
  <si>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</si>
  <si>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</si>
  <si>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</si>
  <si>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</si>
  <si>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</si>
  <si>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</si>
  <si>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</si>
  <si>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</si>
  <si>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</si>
  <si>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</si>
  <si>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</si>
  <si>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</si>
  <si>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</si>
  <si>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</si>
  <si>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</si>
  <si>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</si>
  <si>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</si>
  <si>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</si>
  <si>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</si>
  <si>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</si>
  <si>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</si>
  <si>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</si>
  <si>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</si>
  <si>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</si>
  <si>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</si>
  <si>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</si>
  <si>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</si>
  <si>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</si>
  <si>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</si>
  <si>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</si>
  <si>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</si>
  <si>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</si>
  <si>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</si>
  <si>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</si>
  <si>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</si>
  <si>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</si>
  <si>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</si>
  <si>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</si>
  <si>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</si>
  <si>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</si>
  <si>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</si>
  <si>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</si>
  <si>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</si>
  <si>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</si>
  <si>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</si>
  <si>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</si>
  <si>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</si>
  <si>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</si>
  <si>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</si>
  <si>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</si>
  <si>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</si>
  <si>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</si>
  <si>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</si>
  <si>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</si>
  <si>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</si>
  <si>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</si>
  <si>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</si>
  <si>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</si>
  <si>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</si>
  <si>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</si>
  <si>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</si>
  <si>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</si>
  <si>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</si>
  <si>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</si>
  <si>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</si>
  <si>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</si>
  <si>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</si>
  <si>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</si>
  <si>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</si>
  <si>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</si>
  <si>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</si>
  <si>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</si>
  <si>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</si>
  <si>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</si>
  <si>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</si>
  <si>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</si>
  <si>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</si>
  <si>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</si>
  <si>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</si>
  <si>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</si>
  <si>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</si>
  <si>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</si>
  <si>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</si>
  <si>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</si>
  <si>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</si>
  <si>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</si>
  <si>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</si>
  <si>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</si>
  <si>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</si>
  <si>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</si>
  <si>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</si>
  <si>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</si>
  <si>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</si>
  <si>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</si>
  <si>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</si>
  <si>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</si>
  <si>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</si>
  <si>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</si>
  <si>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</si>
  <si>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</si>
  <si>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</si>
  <si>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</si>
  <si>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</si>
  <si>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</si>
  <si>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</si>
  <si>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</si>
  <si>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</si>
  <si>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</si>
  <si>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</si>
  <si>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</si>
  <si>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</si>
  <si>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</si>
  <si>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</si>
  <si>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</si>
  <si>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</si>
  <si>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</si>
  <si>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</si>
  <si>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</si>
  <si>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</si>
  <si>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</si>
  <si>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</si>
  <si>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</si>
  <si>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</si>
  <si>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</si>
  <si>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</si>
  <si>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</si>
  <si>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</si>
  <si>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</si>
  <si>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</si>
  <si>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</si>
  <si>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</si>
  <si>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</si>
  <si>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</si>
  <si>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</si>
  <si>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</si>
  <si>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</si>
  <si>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</si>
  <si>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</si>
  <si>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</si>
  <si>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</si>
  <si>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</si>
  <si>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</si>
  <si>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</si>
  <si>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</si>
  <si>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</si>
  <si>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</si>
  <si>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</si>
  <si>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</si>
  <si>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</si>
  <si>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</si>
  <si>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</si>
  <si>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</si>
  <si>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</si>
  <si>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</si>
  <si>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</si>
  <si>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</si>
  <si>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</si>
  <si>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</si>
  <si>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</si>
  <si>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</si>
  <si>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</si>
  <si>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</si>
  <si>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</si>
  <si>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</si>
  <si>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</si>
  <si>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</si>
  <si>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</si>
  <si>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</si>
  <si>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</si>
  <si>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</si>
  <si>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</si>
  <si>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</si>
  <si>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</si>
  <si>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</si>
  <si>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</si>
  <si>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</si>
  <si>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</si>
  <si>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</si>
  <si>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</si>
  <si>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</si>
  <si>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</si>
  <si>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</si>
  <si>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</si>
  <si>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</si>
  <si>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</si>
  <si>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</si>
  <si>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</si>
  <si>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</si>
  <si>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</si>
  <si>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</si>
  <si>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</si>
  <si>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</si>
  <si>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</si>
  <si>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</si>
  <si>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</si>
  <si>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</si>
  <si>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</si>
  <si>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</si>
  <si>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</si>
  <si>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</si>
  <si>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</si>
  <si>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</si>
  <si>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</si>
  <si>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</si>
  <si>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</si>
  <si>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</si>
  <si>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</si>
  <si>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</si>
  <si>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</si>
  <si>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</si>
  <si>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</si>
  <si>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</si>
  <si>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</si>
  <si>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</si>
  <si>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</si>
  <si>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</si>
  <si>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</si>
  <si>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</si>
  <si>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</si>
  <si>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</si>
  <si>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</si>
  <si>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</si>
  <si>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</si>
  <si>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</si>
  <si>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</si>
  <si>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</si>
  <si>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</si>
  <si>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</si>
  <si>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</si>
  <si>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</si>
  <si>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</si>
  <si>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</si>
  <si>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</si>
  <si>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</si>
  <si>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</si>
  <si>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</si>
  <si>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</si>
  <si>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</si>
  <si>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</si>
  <si>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</si>
  <si>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</si>
  <si>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</si>
  <si>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</si>
  <si>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</si>
  <si>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</si>
  <si>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</si>
  <si>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</si>
  <si>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</si>
  <si>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</si>
  <si>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</si>
  <si>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</si>
  <si>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</si>
  <si>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</si>
  <si>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</si>
  <si>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</si>
  <si>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</si>
  <si>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</si>
  <si>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</si>
  <si>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</si>
  <si>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</si>
  <si>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</si>
  <si>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</si>
  <si>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</si>
  <si>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</si>
  <si>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</si>
  <si>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</si>
  <si>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</si>
  <si>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</si>
  <si>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</si>
  <si>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</si>
  <si>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</si>
  <si>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</si>
  <si>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</si>
  <si>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</si>
  <si>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</si>
  <si>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</si>
  <si>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</si>
  <si>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</si>
  <si>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</si>
  <si>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</si>
  <si>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</si>
  <si>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</si>
  <si>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</si>
  <si>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</si>
  <si>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</si>
  <si>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</si>
  <si>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</si>
  <si>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</si>
  <si>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</si>
  <si>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</si>
  <si>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</si>
  <si>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</si>
  <si>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</si>
  <si>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</si>
  <si>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</si>
  <si>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</si>
  <si>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</si>
  <si>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</si>
  <si>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</si>
  <si>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</si>
  <si>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</si>
  <si>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</si>
  <si>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</si>
  <si>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</si>
  <si>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</si>
  <si>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</si>
  <si>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</si>
  <si>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</si>
  <si>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</si>
  <si>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</si>
  <si>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</si>
  <si>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</si>
  <si>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</si>
  <si>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</si>
  <si>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</si>
  <si>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</si>
  <si>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</si>
  <si>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</si>
  <si>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</si>
  <si>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</si>
  <si>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</si>
  <si>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</si>
  <si>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</si>
  <si>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</si>
  <si>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</si>
  <si>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</si>
  <si>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</si>
  <si>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</si>
  <si>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</si>
  <si>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</si>
  <si>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</si>
  <si>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</si>
  <si>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</si>
  <si>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</si>
  <si>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</si>
  <si>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</si>
  <si>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</si>
  <si>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</si>
  <si>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</si>
  <si>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</si>
  <si>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</si>
  <si>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</si>
  <si>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</si>
  <si>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</si>
  <si>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</si>
  <si>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</si>
  <si>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</si>
  <si>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</si>
  <si>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</si>
  <si>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</si>
  <si>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</si>
  <si>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</si>
  <si>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</si>
  <si>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</si>
  <si>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</si>
  <si>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</si>
  <si>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</si>
  <si>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</si>
  <si>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</si>
  <si>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</si>
  <si>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</si>
  <si>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</si>
  <si>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</si>
  <si>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</si>
  <si>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</si>
  <si>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</si>
  <si>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</si>
  <si>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</si>
  <si>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</si>
  <si>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</si>
  <si>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</si>
  <si>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</si>
  <si>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</si>
  <si>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</si>
  <si>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</si>
  <si>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</si>
  <si>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</si>
  <si>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</si>
  <si>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</si>
  <si>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</si>
  <si>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</si>
  <si>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</si>
  <si>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</si>
  <si>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</si>
  <si>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</si>
  <si>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</si>
  <si>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</si>
  <si>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</si>
  <si>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</si>
  <si>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</si>
  <si>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</si>
  <si>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</si>
  <si>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</si>
  <si>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</si>
  <si>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</si>
  <si>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</si>
  <si>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</si>
  <si>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</si>
  <si>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</si>
  <si>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</si>
  <si>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</si>
  <si>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</si>
  <si>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</si>
  <si>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</si>
  <si>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</si>
  <si>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</si>
  <si>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</si>
  <si>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</si>
  <si>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</si>
  <si>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</si>
  <si>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</si>
  <si>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</si>
  <si>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</si>
  <si>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</si>
  <si>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</si>
  <si>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</si>
  <si>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</si>
  <si>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</si>
  <si>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</si>
  <si>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</si>
  <si>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</si>
  <si>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</si>
  <si>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</si>
  <si>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</si>
  <si>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</si>
  <si>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</si>
  <si>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</si>
  <si>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</si>
  <si>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</si>
  <si>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</si>
  <si>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</si>
  <si>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</si>
  <si>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</si>
  <si>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</si>
  <si>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</si>
  <si>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</si>
  <si>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</si>
  <si>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</si>
  <si>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</si>
  <si>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</si>
  <si>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</si>
  <si>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</si>
  <si>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</si>
  <si>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</si>
  <si>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</si>
  <si>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</si>
  <si>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</si>
  <si>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</si>
  <si>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</si>
  <si>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</si>
  <si>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</si>
  <si>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</si>
  <si>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</si>
  <si>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</si>
  <si>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</si>
  <si>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</si>
  <si>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</si>
  <si>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</si>
  <si>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</si>
  <si>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</si>
  <si>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</si>
  <si>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</si>
  <si>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</si>
  <si>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</si>
  <si>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</si>
  <si>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</si>
  <si>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</si>
  <si>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</si>
  <si>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</si>
  <si>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</si>
  <si>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</si>
  <si>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</si>
  <si>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</si>
  <si>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</si>
  <si>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</si>
  <si>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</si>
  <si>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</si>
  <si>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</si>
  <si>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</si>
  <si>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</si>
  <si>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</si>
  <si>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</si>
  <si>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</si>
  <si>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</si>
  <si>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</si>
  <si>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</si>
  <si>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</si>
  <si>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</si>
  <si>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</si>
  <si>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</si>
  <si>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</si>
  <si>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</si>
  <si>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</si>
  <si>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</si>
  <si>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</si>
  <si>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</si>
  <si>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</si>
  <si>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</si>
  <si>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</si>
  <si>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</si>
  <si>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</si>
  <si>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</si>
  <si>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</si>
  <si>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</si>
  <si>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</si>
  <si>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</si>
  <si>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</si>
  <si>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</si>
  <si>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</si>
  <si>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</si>
  <si>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</si>
  <si>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</si>
  <si>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</si>
  <si>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</si>
  <si>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</si>
  <si>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</si>
  <si>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</si>
  <si>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</si>
  <si>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</si>
  <si>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</si>
  <si>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</si>
  <si>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</si>
  <si>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</si>
  <si>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</si>
  <si>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</si>
  <si>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</si>
  <si>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</si>
  <si>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</si>
  <si>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</si>
  <si>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</si>
  <si>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</si>
  <si>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</si>
  <si>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</si>
  <si>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</si>
  <si>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</si>
  <si>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</si>
  <si>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</si>
  <si>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</si>
  <si>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</si>
  <si>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</si>
  <si>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</si>
  <si>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</si>
  <si>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</si>
  <si>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</si>
  <si>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</si>
  <si>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</si>
  <si>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</si>
  <si>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</si>
  <si>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</si>
  <si>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</si>
  <si>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</si>
  <si>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</si>
  <si>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</si>
  <si>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</si>
  <si>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</si>
  <si>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</si>
  <si>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</si>
  <si>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</si>
  <si>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</si>
  <si>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</si>
  <si>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</si>
  <si>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</si>
  <si>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</si>
  <si>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</si>
  <si>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</si>
  <si>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</si>
  <si>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</si>
  <si>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</si>
  <si>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</si>
  <si>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</si>
  <si>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</si>
  <si>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</si>
  <si>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</si>
  <si>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</si>
  <si>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</si>
  <si>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</si>
  <si>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</si>
  <si>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</si>
  <si>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</si>
  <si>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</si>
  <si>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</si>
  <si>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</si>
  <si>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</si>
  <si>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</si>
  <si>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</si>
  <si>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</si>
  <si>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</si>
  <si>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</si>
  <si>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</si>
  <si>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</si>
  <si>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</si>
  <si>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</si>
  <si>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</si>
  <si>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</si>
  <si>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</si>
  <si>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</si>
  <si>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</si>
  <si>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</si>
  <si>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</si>
  <si>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</si>
  <si>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</si>
  <si>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</si>
  <si>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</si>
  <si>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</si>
  <si>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</si>
  <si>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</si>
  <si>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</si>
  <si>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</si>
  <si>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</si>
  <si>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</si>
  <si>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</si>
  <si>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</si>
  <si>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</si>
  <si>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</si>
  <si>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</si>
  <si>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</si>
  <si>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</si>
  <si>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</si>
  <si>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</si>
  <si>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</si>
  <si>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</si>
  <si>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</si>
  <si>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</si>
  <si>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</si>
  <si>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</si>
  <si>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</si>
  <si>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</si>
  <si>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</si>
  <si>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</si>
  <si>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</si>
  <si>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</si>
  <si>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</si>
  <si>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</si>
  <si>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</si>
  <si>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</si>
  <si>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</si>
  <si>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</si>
  <si>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</si>
  <si>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</si>
  <si>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</si>
  <si>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</si>
  <si>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</si>
  <si>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</si>
  <si>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</si>
  <si>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</si>
  <si>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</si>
  <si>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</si>
  <si>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</si>
  <si>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</si>
  <si>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</si>
  <si>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</si>
  <si>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</si>
  <si>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</si>
  <si>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</si>
  <si>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</si>
  <si>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</si>
  <si>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</si>
  <si>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</si>
  <si>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</si>
  <si>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</si>
  <si>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</si>
  <si>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</si>
  <si>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</si>
  <si>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</si>
  <si>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</si>
  <si>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</si>
  <si>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</si>
  <si>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</si>
  <si>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</si>
  <si>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</si>
  <si>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</si>
  <si>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</si>
  <si>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</si>
  <si>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</si>
  <si>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</si>
  <si>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</si>
  <si>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</si>
  <si>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</si>
  <si>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</si>
  <si>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</si>
  <si>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</si>
  <si>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</si>
  <si>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</si>
  <si>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</si>
  <si>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</si>
  <si>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</si>
  <si>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</si>
  <si>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</si>
  <si>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</si>
  <si>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</si>
  <si>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</si>
  <si>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</si>
  <si>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</si>
  <si>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</si>
  <si>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</si>
  <si>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</si>
  <si>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</si>
  <si>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</si>
  <si>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</si>
  <si>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</si>
  <si>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</si>
  <si>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</si>
  <si>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</si>
  <si>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</si>
  <si>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</si>
  <si>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</si>
  <si>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</si>
  <si>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</si>
  <si>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</si>
  <si>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</si>
  <si>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</si>
  <si>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</si>
  <si>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</si>
  <si>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</si>
  <si>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</si>
  <si>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</si>
  <si>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</si>
  <si>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</si>
  <si>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</si>
  <si>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</si>
  <si>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</si>
  <si>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</si>
  <si>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</si>
  <si>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</si>
  <si>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</si>
  <si>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</si>
  <si>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</si>
  <si>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</si>
  <si>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</si>
  <si>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</si>
  <si>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</si>
  <si>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</si>
  <si>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</si>
  <si>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</si>
  <si>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</si>
  <si>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</si>
  <si>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</si>
  <si>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</si>
  <si>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</si>
  <si>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</si>
  <si>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</si>
  <si>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</si>
  <si>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</si>
  <si>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</si>
  <si>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</si>
  <si>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</si>
  <si>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</si>
  <si>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</si>
  <si>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</si>
  <si>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</si>
  <si>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</si>
  <si>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</si>
  <si>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</si>
  <si>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</si>
  <si>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</si>
  <si>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</si>
  <si>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</si>
  <si>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</si>
  <si>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</si>
  <si>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</si>
  <si>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</si>
  <si>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</si>
  <si>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</si>
  <si>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</si>
  <si>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</si>
  <si>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</si>
  <si>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</si>
  <si>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</si>
  <si>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</si>
  <si>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</si>
  <si>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</si>
  <si>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</si>
  <si>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</si>
  <si>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</si>
  <si>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</si>
  <si>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</si>
  <si>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</si>
  <si>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</si>
  <si>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</si>
  <si>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</si>
  <si>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</si>
  <si>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</si>
  <si>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</si>
  <si>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</si>
  <si>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</si>
  <si>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</si>
  <si>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</si>
  <si>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</si>
  <si>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</si>
  <si>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</si>
  <si>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</si>
  <si>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</si>
  <si>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</si>
  <si>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</si>
  <si>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</si>
  <si>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</si>
  <si>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</si>
  <si>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</si>
  <si>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</si>
  <si>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</si>
  <si>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</si>
  <si>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</si>
  <si>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</si>
  <si>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</si>
  <si>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</si>
  <si>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</si>
  <si>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</si>
  <si>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</si>
  <si>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</si>
  <si>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</si>
  <si>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</si>
  <si>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</si>
  <si>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</si>
  <si>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</si>
  <si>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</si>
  <si>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</si>
  <si>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</si>
  <si>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</si>
  <si>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</si>
  <si>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</si>
  <si>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</si>
  <si>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</si>
  <si>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</si>
  <si>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</si>
  <si>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</si>
  <si>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</si>
  <si>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</si>
  <si>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</si>
  <si>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</si>
  <si>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</si>
  <si>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</si>
  <si>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</si>
  <si>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</si>
  <si>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</si>
  <si>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</si>
  <si>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</si>
  <si>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</si>
  <si>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</si>
  <si>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</si>
  <si>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</si>
  <si>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</si>
  <si>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</si>
  <si>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</si>
  <si>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</si>
  <si>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</si>
  <si>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</si>
  <si>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</si>
  <si>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</si>
  <si>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</si>
  <si>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</si>
  <si>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</si>
  <si>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</si>
  <si>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</si>
  <si>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</si>
  <si>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</si>
  <si>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</si>
  <si>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</si>
  <si>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</si>
  <si>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</si>
  <si>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</si>
  <si>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</si>
  <si>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</si>
  <si>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</si>
  <si>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</si>
  <si>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</si>
  <si>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</si>
  <si>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</si>
  <si>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</si>
  <si>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</si>
  <si>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</si>
  <si>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</si>
  <si>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</si>
  <si>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</si>
  <si>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</si>
  <si>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</si>
  <si>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</si>
  <si>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</si>
  <si>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</si>
  <si>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</si>
  <si>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</si>
  <si>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</si>
  <si>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</si>
  <si>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</si>
  <si>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</si>
  <si>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</si>
  <si>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</si>
  <si>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</si>
  <si>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</si>
  <si>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</si>
  <si>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</si>
  <si>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</si>
  <si>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</si>
  <si>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</si>
  <si>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</si>
  <si>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</si>
  <si>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</si>
  <si>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</si>
  <si>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</si>
  <si>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</si>
  <si>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</si>
  <si>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</si>
  <si>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</si>
  <si>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</si>
  <si>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</si>
  <si>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</si>
  <si>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</si>
  <si>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</si>
  <si>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</si>
  <si>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</si>
  <si>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</si>
  <si>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</si>
  <si>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</si>
  <si>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</si>
  <si>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</si>
  <si>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</si>
  <si>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</si>
  <si>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</si>
  <si>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</si>
  <si>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</si>
  <si>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</si>
  <si>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</si>
  <si>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</si>
  <si>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</si>
  <si>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</si>
  <si>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</si>
  <si>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</si>
  <si>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</si>
  <si>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</si>
  <si>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</si>
  <si>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</si>
  <si>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</si>
  <si>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</si>
  <si>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</si>
  <si>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</si>
  <si>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</si>
  <si>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</si>
  <si>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</si>
  <si>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</si>
  <si>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</si>
  <si>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</si>
  <si>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</si>
  <si>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</si>
  <si>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</si>
  <si>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</si>
  <si>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</si>
  <si>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</si>
  <si>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</si>
  <si>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</si>
  <si>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</si>
  <si>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</si>
  <si>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</si>
  <si>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</si>
  <si>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</si>
  <si>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</si>
  <si>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</si>
  <si>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</si>
  <si>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</si>
  <si>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</si>
  <si>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</si>
  <si>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</si>
  <si>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</si>
  <si>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</si>
  <si>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</si>
  <si>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</si>
  <si>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</si>
  <si>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</si>
  <si>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</si>
  <si>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</si>
  <si>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</si>
  <si>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</si>
  <si>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</si>
  <si>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</si>
  <si>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</si>
  <si>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</si>
  <si>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</si>
  <si>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</si>
  <si>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</si>
  <si>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</si>
  <si>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</si>
  <si>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</si>
  <si>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</si>
  <si>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</si>
  <si>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</si>
  <si>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</si>
  <si>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</si>
  <si>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</si>
  <si>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</si>
  <si>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</si>
  <si>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</si>
  <si>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</si>
  <si>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</si>
  <si>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</si>
  <si>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</si>
  <si>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</si>
  <si>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</si>
  <si>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</si>
  <si>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</si>
  <si>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</si>
  <si>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</si>
  <si>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</si>
  <si>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</si>
  <si>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</si>
  <si>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</si>
  <si>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</si>
  <si>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</si>
  <si>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</si>
  <si>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</si>
  <si>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</si>
  <si>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</si>
  <si>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</si>
  <si>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</si>
  <si>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</si>
  <si>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</si>
  <si>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</si>
  <si>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</si>
  <si>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</si>
  <si>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</si>
  <si>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</si>
  <si>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</si>
  <si>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</si>
  <si>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</si>
  <si>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</si>
  <si>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</si>
  <si>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</si>
  <si>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</si>
  <si>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</si>
  <si>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</si>
  <si>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</si>
  <si>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</si>
  <si>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</si>
  <si>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</si>
  <si>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</si>
  <si>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</si>
  <si>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</si>
  <si>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</si>
  <si>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</si>
  <si>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</si>
  <si>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</si>
  <si>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</si>
  <si>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</si>
  <si>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</si>
  <si>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</si>
  <si>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</si>
  <si>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</si>
  <si>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</si>
  <si>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</si>
  <si>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</si>
  <si>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</si>
  <si>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</si>
  <si>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</si>
  <si>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</si>
  <si>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</si>
  <si>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</si>
  <si>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</si>
  <si>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</si>
  <si>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</si>
  <si>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</si>
  <si>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</si>
  <si>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</si>
  <si>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</si>
  <si>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</si>
  <si>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</si>
  <si>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</si>
  <si>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</si>
  <si>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</si>
  <si>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</si>
  <si>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</si>
  <si>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</si>
  <si>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</si>
  <si>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</si>
  <si>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</si>
  <si>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</si>
  <si>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</si>
  <si>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</si>
  <si>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</si>
  <si>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</si>
  <si>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</si>
  <si>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</si>
  <si>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</si>
  <si>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</si>
  <si>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</si>
  <si>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</si>
  <si>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</si>
  <si>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</si>
  <si>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</si>
  <si>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</si>
  <si>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</si>
  <si>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</si>
  <si>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</si>
  <si>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</si>
  <si>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</si>
  <si>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</si>
  <si>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</si>
  <si>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</si>
  <si>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</si>
  <si>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</si>
  <si>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</si>
  <si>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</si>
  <si>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</si>
  <si>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</si>
  <si>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</si>
  <si>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</si>
  <si>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</si>
  <si>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</si>
  <si>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</si>
  <si>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</si>
  <si>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</si>
  <si>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</si>
  <si>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</si>
  <si>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</si>
  <si>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</si>
  <si>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</si>
  <si>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</si>
  <si>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</si>
  <si>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</si>
  <si>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</si>
  <si>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</si>
  <si>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</si>
  <si>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</si>
  <si>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</si>
  <si>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</si>
  <si>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</si>
  <si>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</si>
  <si>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</si>
  <si>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</si>
  <si>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</si>
  <si>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</si>
  <si>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</si>
  <si>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</si>
  <si>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</si>
  <si>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</si>
  <si>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</si>
  <si>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</si>
  <si>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</si>
  <si>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</si>
  <si>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</si>
  <si>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</si>
  <si>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</si>
  <si>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</si>
  <si>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</si>
  <si>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</si>
  <si>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</si>
  <si>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</si>
  <si>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</si>
  <si>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</si>
  <si>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</si>
  <si>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</si>
  <si>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</si>
  <si>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</si>
  <si>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</si>
  <si>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</si>
  <si>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</si>
  <si>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</si>
  <si>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</si>
  <si>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</si>
  <si>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</si>
  <si>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</si>
  <si>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</si>
  <si>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</si>
  <si>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</si>
  <si>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</si>
  <si>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</si>
  <si>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</si>
  <si>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</si>
  <si>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</si>
  <si>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</si>
  <si>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</si>
  <si>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</si>
  <si>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</si>
  <si>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</si>
  <si>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</si>
  <si>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</si>
  <si>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</si>
  <si>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</si>
  <si>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</si>
  <si>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</si>
  <si>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</si>
  <si>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</si>
  <si>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</si>
  <si>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</si>
  <si>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</si>
  <si>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</si>
  <si>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</si>
  <si>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</si>
  <si>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</si>
  <si>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</si>
  <si>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</si>
  <si>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</si>
  <si>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</si>
  <si>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</si>
  <si>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</si>
  <si>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</si>
  <si>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</si>
  <si>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</si>
  <si>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</si>
  <si>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</si>
  <si>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</si>
  <si>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</si>
  <si>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</si>
  <si>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</si>
  <si>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</si>
  <si>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</si>
  <si>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</si>
  <si>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</si>
  <si>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</si>
  <si>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</si>
  <si>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</si>
  <si>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</si>
  <si>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</si>
  <si>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</si>
  <si>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</si>
  <si>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</si>
  <si>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</si>
  <si>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</si>
  <si>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</si>
  <si>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</si>
  <si>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</si>
  <si>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</si>
  <si>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</si>
  <si>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</si>
  <si>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</si>
  <si>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</si>
  <si>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</si>
  <si>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</si>
  <si>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</si>
  <si>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</si>
  <si>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</si>
  <si>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</si>
  <si>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</si>
  <si>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</si>
  <si>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</si>
  <si>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</si>
  <si>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</si>
  <si>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</si>
  <si>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</si>
  <si>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</si>
  <si>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</si>
  <si>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</si>
  <si>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</si>
  <si>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</si>
  <si>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</si>
  <si>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</si>
  <si>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</si>
  <si>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</si>
  <si>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</si>
  <si>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</si>
  <si>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</si>
  <si>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</si>
  <si>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</si>
  <si>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</si>
  <si>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</si>
  <si>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</si>
  <si>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</si>
  <si>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</si>
  <si>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</si>
  <si>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</si>
  <si>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</si>
  <si>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</si>
  <si>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</si>
  <si>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</si>
  <si>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</si>
  <si>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</si>
  <si>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</si>
  <si>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</si>
  <si>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</si>
  <si>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</si>
  <si>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</si>
  <si>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</si>
  <si>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</si>
  <si>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</si>
  <si>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</si>
  <si>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</si>
  <si>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</si>
  <si>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</si>
  <si>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</si>
  <si>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</si>
  <si>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</si>
  <si>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</si>
  <si>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</si>
  <si>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</si>
  <si>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</si>
  <si>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</si>
  <si>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</si>
  <si>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</si>
  <si>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</si>
  <si>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</si>
  <si>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</si>
  <si>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</si>
  <si>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</si>
  <si>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</si>
  <si>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</si>
  <si>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</si>
  <si>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</si>
  <si>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</si>
  <si>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</si>
  <si>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</si>
  <si>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</si>
  <si>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</si>
  <si>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</si>
  <si>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</si>
  <si>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</si>
  <si>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</si>
  <si>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</si>
  <si>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</si>
  <si>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</si>
  <si>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</si>
  <si>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</si>
  <si>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</si>
  <si>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</si>
  <si>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</si>
  <si>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</si>
  <si>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</si>
  <si>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</si>
  <si>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</si>
  <si>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</si>
  <si>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</si>
  <si>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</si>
  <si>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</si>
  <si>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</si>
  <si>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</si>
  <si>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</si>
  <si>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</si>
  <si>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</si>
  <si>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</si>
  <si>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</si>
  <si>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</si>
  <si>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</si>
  <si>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</si>
  <si>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</si>
  <si>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</si>
  <si>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</si>
  <si>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</si>
  <si>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</si>
  <si>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</si>
  <si>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</si>
  <si>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</si>
  <si>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</si>
  <si>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</si>
  <si>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</si>
  <si>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</si>
  <si>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</si>
  <si>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</si>
  <si>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</si>
  <si>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</si>
  <si>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</si>
  <si>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</si>
  <si>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</si>
  <si>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</si>
  <si>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</si>
  <si>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</si>
  <si>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</si>
  <si>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</si>
  <si>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</si>
  <si>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</si>
  <si>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</si>
  <si>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</si>
  <si>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</si>
  <si>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</si>
  <si>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</si>
  <si>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</si>
  <si>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</si>
  <si>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</si>
  <si>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</si>
  <si>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</si>
  <si>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</si>
  <si>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</si>
  <si>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</si>
  <si>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</si>
  <si>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</si>
  <si>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</si>
  <si>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</si>
  <si>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</si>
  <si>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</si>
  <si>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</si>
  <si>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</si>
  <si>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</si>
  <si>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</si>
  <si>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</si>
  <si>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</si>
  <si>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</si>
  <si>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</si>
  <si>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</si>
  <si>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</si>
  <si>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</si>
  <si>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</si>
  <si>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</si>
  <si>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</si>
  <si>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</si>
  <si>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</si>
  <si>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</si>
  <si>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</si>
  <si>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</si>
  <si>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</si>
  <si>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</si>
  <si>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</si>
  <si>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</si>
  <si>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</si>
  <si>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</si>
  <si>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</si>
  <si>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</si>
  <si>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</si>
  <si>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</si>
  <si>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</si>
  <si>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</si>
  <si>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</si>
  <si>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</si>
  <si>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</si>
  <si>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</si>
  <si>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</si>
  <si>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</si>
  <si>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</si>
  <si>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</si>
  <si>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</si>
  <si>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</si>
  <si>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</si>
  <si>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</si>
  <si>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</si>
  <si>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</si>
  <si>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</si>
  <si>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</si>
  <si>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</si>
  <si>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</si>
  <si>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</si>
  <si>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</si>
  <si>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</si>
  <si>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</si>
  <si>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</si>
  <si>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</si>
  <si>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</si>
  <si>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</si>
  <si>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</si>
  <si>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</si>
  <si>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</si>
  <si>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</si>
  <si>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</si>
  <si>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</si>
  <si>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</si>
  <si>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</si>
  <si>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</si>
  <si>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</si>
  <si>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</si>
  <si>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</si>
  <si>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</si>
  <si>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</si>
  <si>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</si>
  <si>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</si>
  <si>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</si>
  <si>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</si>
  <si>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</si>
  <si>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</si>
  <si>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</si>
  <si>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</si>
  <si>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</si>
  <si>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</si>
  <si>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</si>
  <si>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</si>
  <si>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</si>
  <si>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</si>
  <si>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</si>
  <si>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</si>
  <si>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</si>
  <si>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</si>
  <si>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</si>
  <si>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</si>
  <si>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</si>
  <si>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</si>
  <si>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</si>
  <si>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</si>
  <si>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</si>
  <si>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</si>
  <si>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</si>
  <si>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</si>
  <si>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</si>
  <si>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</si>
  <si>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</si>
  <si>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</si>
  <si>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</si>
  <si>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</si>
  <si>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</si>
  <si>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</si>
  <si>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</si>
  <si>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</si>
  <si>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</si>
  <si>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</si>
  <si>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</si>
  <si>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</si>
  <si>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</si>
  <si>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</si>
  <si>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</si>
  <si>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</si>
  <si>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</si>
  <si>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</si>
  <si>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</si>
  <si>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</si>
  <si>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</si>
  <si>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</si>
  <si>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</si>
  <si>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</si>
  <si>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</si>
  <si>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</si>
  <si>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</si>
  <si>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</si>
  <si>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</si>
  <si>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</si>
  <si>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</si>
  <si>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</si>
  <si>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</si>
  <si>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</si>
  <si>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</si>
  <si>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</si>
  <si>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</si>
  <si>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</si>
  <si>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</si>
  <si>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</si>
  <si>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</si>
  <si>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</si>
  <si>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</si>
  <si>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</si>
  <si>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</si>
  <si>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</si>
  <si>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</si>
  <si>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</si>
  <si>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</si>
  <si>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</si>
  <si>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</si>
  <si>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</si>
  <si>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</si>
  <si>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</si>
  <si>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</si>
  <si>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</si>
  <si>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</si>
  <si>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</si>
  <si>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</si>
  <si>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</si>
  <si>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</si>
  <si>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</si>
  <si>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</si>
  <si>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</si>
  <si>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</si>
  <si>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</si>
  <si>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</si>
  <si>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</si>
  <si>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</si>
  <si>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</si>
  <si>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</si>
  <si>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</si>
  <si>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</si>
  <si>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</si>
  <si>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</si>
  <si>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</si>
  <si>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</si>
  <si>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</si>
  <si>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</si>
  <si>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</si>
  <si>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</si>
  <si>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</si>
  <si>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</si>
  <si>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</si>
  <si>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</si>
  <si>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</si>
  <si>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</si>
  <si>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</si>
  <si>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</si>
  <si>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</si>
  <si>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</si>
  <si>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</si>
  <si>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</si>
  <si>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</si>
  <si>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</si>
  <si>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</si>
  <si>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</si>
  <si>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</si>
  <si>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</si>
  <si>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</si>
  <si>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</si>
  <si>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</si>
  <si>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</si>
  <si>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</si>
  <si>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</si>
  <si>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</si>
  <si>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</si>
  <si>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</si>
  <si>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</si>
  <si>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</si>
  <si>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</si>
  <si>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</si>
  <si>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</si>
  <si>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</si>
  <si>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</si>
  <si>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</si>
  <si>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</si>
  <si>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</si>
  <si>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</si>
  <si>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</si>
  <si>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</si>
  <si>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</si>
  <si>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</si>
  <si>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</si>
  <si>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</si>
  <si>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</si>
  <si>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</si>
  <si>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</si>
  <si>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</si>
  <si>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</si>
  <si>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</si>
  <si>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</si>
  <si>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</si>
  <si>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</si>
  <si>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</si>
  <si>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</si>
  <si>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</si>
  <si>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</si>
  <si>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</si>
  <si>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</si>
  <si>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</si>
  <si>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</si>
  <si>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</si>
  <si>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</si>
  <si>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</si>
  <si>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</si>
  <si>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</si>
  <si>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</si>
  <si>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</si>
  <si>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</si>
  <si>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</si>
  <si>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</si>
  <si>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</si>
  <si>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</si>
  <si>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</si>
  <si>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</si>
  <si>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</si>
  <si>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</si>
  <si>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</si>
  <si>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</si>
  <si>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</si>
  <si>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</si>
  <si>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</si>
  <si>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</si>
  <si>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</si>
  <si>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</si>
  <si>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</si>
  <si>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</si>
  <si>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</si>
  <si>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</si>
  <si>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</si>
  <si>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</si>
  <si>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</si>
  <si>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</si>
  <si>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</si>
  <si>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</si>
  <si>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</si>
  <si>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</si>
  <si>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</si>
  <si>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</si>
  <si>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</si>
  <si>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</si>
  <si>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</si>
  <si>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</si>
  <si>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</si>
  <si>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</si>
  <si>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</si>
  <si>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</si>
  <si>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</si>
  <si>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</si>
  <si>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</si>
  <si>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</si>
  <si>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</si>
  <si>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</si>
  <si>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</si>
  <si>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</si>
  <si>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</si>
  <si>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</si>
  <si>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</si>
  <si>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</si>
  <si>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</si>
  <si>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</si>
  <si>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</si>
  <si>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</si>
  <si>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</si>
  <si>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</si>
  <si>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</si>
  <si>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</si>
  <si>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</si>
  <si>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</si>
  <si>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</si>
  <si>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</si>
  <si>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</si>
  <si>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</si>
  <si>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</si>
  <si>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</si>
  <si>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</si>
  <si>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</si>
  <si>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</si>
  <si>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</si>
  <si>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</si>
  <si>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</si>
  <si>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</si>
  <si>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</si>
  <si>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</si>
  <si>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</si>
  <si>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</si>
  <si>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</si>
  <si>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</si>
  <si>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</si>
  <si>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</si>
  <si>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</si>
  <si>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</si>
  <si>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</si>
  <si>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</si>
  <si>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</si>
  <si>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</si>
  <si>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</si>
  <si>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</si>
  <si>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</si>
  <si>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</si>
  <si>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</si>
  <si>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</si>
  <si>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</si>
  <si>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</si>
  <si>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</si>
  <si>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</si>
  <si>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</si>
  <si>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</si>
  <si>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</si>
  <si>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</si>
  <si>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</si>
  <si>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</si>
  <si>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</si>
  <si>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</si>
  <si>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</si>
  <si>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</si>
  <si>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</si>
  <si>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</si>
  <si>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</si>
  <si>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</si>
  <si>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</si>
  <si>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</si>
  <si>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</si>
  <si>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</si>
  <si>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</si>
  <si>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</si>
  <si>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</si>
  <si>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</si>
  <si>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</si>
  <si>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</si>
  <si>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</si>
  <si>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</si>
  <si>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</si>
  <si>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</si>
  <si>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</si>
  <si>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</si>
  <si>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</si>
  <si>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</si>
  <si>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</si>
  <si>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</si>
  <si>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</si>
  <si>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</si>
  <si>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</si>
  <si>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</si>
  <si>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</si>
  <si>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</si>
  <si>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</si>
  <si>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</si>
  <si>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</si>
  <si>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</si>
  <si>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</si>
  <si>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</si>
  <si>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</si>
  <si>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</si>
  <si>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</si>
  <si>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</si>
  <si>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</si>
  <si>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</si>
  <si>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</si>
  <si>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</si>
  <si>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</si>
  <si>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</si>
  <si>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</si>
  <si>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</si>
  <si>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</si>
  <si>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</si>
  <si>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</si>
  <si>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</si>
  <si>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</si>
  <si>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</si>
  <si>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</si>
  <si>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</si>
  <si>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</si>
  <si>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</si>
  <si>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</si>
  <si>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</si>
  <si>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</si>
  <si>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</si>
  <si>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</si>
  <si>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</si>
  <si>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</si>
  <si>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</si>
  <si>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</si>
  <si>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</si>
  <si>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</si>
  <si>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</si>
  <si>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</si>
  <si>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</si>
  <si>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</si>
  <si>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</si>
  <si>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</si>
  <si>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</si>
  <si>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</si>
  <si>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</si>
  <si>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</si>
  <si>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</si>
  <si>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</si>
  <si>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</si>
  <si>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</si>
  <si>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</si>
  <si>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</si>
  <si>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</si>
  <si>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</si>
  <si>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</si>
  <si>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</si>
  <si>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</si>
  <si>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</si>
  <si>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</si>
  <si>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</si>
  <si>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</si>
  <si>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</si>
  <si>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</si>
  <si>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</si>
  <si>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</si>
  <si>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</si>
  <si>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</si>
  <si>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</si>
  <si>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</si>
  <si>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</si>
  <si>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</si>
  <si>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</si>
  <si>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</si>
  <si>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</si>
  <si>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</si>
  <si>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</si>
  <si>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</si>
  <si>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</si>
  <si>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</si>
  <si>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</si>
  <si>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</si>
  <si>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</si>
  <si>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</si>
  <si>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</si>
  <si>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</si>
  <si>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</si>
  <si>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</si>
  <si>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</si>
  <si>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</si>
  <si>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</si>
  <si>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</si>
  <si>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</si>
  <si>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</si>
  <si>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</si>
  <si>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</si>
  <si>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</si>
  <si>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</si>
  <si>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</si>
  <si>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</si>
  <si>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</si>
  <si>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</si>
  <si>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</si>
  <si>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</si>
  <si>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</si>
  <si>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</si>
  <si>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</si>
  <si>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</si>
  <si>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</si>
  <si>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</si>
  <si>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</si>
  <si>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</si>
  <si>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</si>
  <si>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</si>
  <si>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</si>
  <si>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</si>
  <si>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</si>
  <si>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</si>
  <si>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</si>
  <si>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</si>
  <si>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</si>
  <si>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</si>
  <si>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</si>
  <si>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</si>
  <si>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</si>
  <si>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</si>
  <si>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</si>
  <si>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</si>
  <si>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</si>
  <si>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</si>
  <si>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</si>
  <si>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</si>
  <si>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</si>
  <si>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</si>
  <si>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</si>
  <si>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</si>
  <si>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</si>
  <si>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</si>
  <si>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</si>
  <si>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</si>
  <si>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</si>
  <si>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</si>
  <si>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</si>
  <si>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</si>
  <si>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</si>
  <si>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</si>
  <si>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</si>
  <si>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</si>
  <si>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</si>
  <si>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</si>
  <si>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</si>
  <si>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</si>
  <si>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</si>
  <si>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</si>
  <si>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</si>
  <si>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</si>
  <si>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</si>
  <si>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</si>
  <si>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</si>
  <si>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</si>
  <si>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</si>
  <si>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</si>
  <si>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</si>
  <si>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</si>
  <si>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</si>
  <si>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</si>
  <si>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</si>
  <si>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</si>
  <si>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</si>
  <si>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</si>
  <si>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</si>
  <si>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</si>
  <si>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</si>
  <si>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</si>
  <si>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</si>
  <si>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</si>
  <si>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</si>
  <si>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</si>
  <si>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</si>
  <si>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</si>
  <si>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</si>
  <si>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</si>
  <si>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</si>
  <si>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</si>
  <si>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</si>
  <si>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</si>
  <si>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</si>
  <si>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</si>
  <si>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</si>
  <si>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</si>
  <si>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</si>
  <si>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</si>
  <si>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</si>
  <si>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</si>
  <si>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</si>
  <si>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</si>
  <si>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</si>
  <si>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</si>
  <si>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</si>
  <si>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</si>
  <si>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</si>
  <si>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</si>
  <si>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</si>
  <si>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</si>
  <si>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</si>
  <si>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</si>
  <si>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</si>
  <si>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</si>
  <si>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</si>
  <si>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</si>
  <si>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</si>
  <si>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</si>
  <si>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</si>
  <si>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</si>
  <si>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</si>
  <si>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</si>
  <si>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</si>
  <si>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</si>
  <si>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</si>
  <si>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</si>
  <si>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</si>
  <si>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</si>
  <si>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</si>
  <si>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</si>
  <si>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</si>
  <si>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</si>
  <si>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</si>
  <si>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</si>
  <si>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</si>
  <si>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</si>
  <si>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</si>
  <si>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</si>
  <si>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</si>
  <si>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</si>
  <si>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</si>
  <si>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</si>
  <si>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</si>
  <si>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</si>
  <si>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</si>
  <si>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</si>
  <si>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</si>
  <si>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</si>
  <si>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</si>
  <si>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</si>
  <si>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</si>
  <si>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</si>
  <si>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</si>
  <si>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</si>
  <si>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</si>
  <si>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</si>
  <si>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</si>
  <si>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</si>
  <si>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</si>
  <si>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</si>
  <si>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</si>
  <si>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</si>
  <si>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</si>
  <si>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</si>
  <si>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</si>
  <si>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</si>
  <si>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</si>
  <si>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</si>
  <si>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</si>
  <si>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</si>
  <si>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</si>
  <si>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</si>
  <si>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</si>
  <si>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</si>
  <si>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</si>
  <si>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</si>
  <si>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</si>
  <si>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</si>
  <si>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</si>
  <si>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</si>
  <si>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</si>
  <si>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</si>
  <si>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</si>
  <si>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</si>
  <si>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</si>
  <si>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</si>
  <si>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</si>
  <si>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</si>
  <si>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</si>
  <si>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</si>
  <si>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</si>
  <si>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</si>
  <si>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</si>
  <si>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</si>
  <si>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</si>
  <si>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</si>
  <si>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</si>
  <si>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</si>
  <si>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</si>
  <si>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</si>
  <si>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</si>
  <si>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</si>
  <si>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</si>
  <si>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</si>
  <si>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</si>
  <si>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</si>
  <si>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</si>
  <si>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</si>
  <si>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</si>
  <si>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</si>
  <si>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</si>
  <si>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</si>
  <si>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</si>
  <si>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</si>
  <si>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</si>
  <si>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</si>
  <si>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</si>
  <si>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</si>
  <si>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</si>
  <si>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</si>
  <si>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</si>
  <si>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</si>
  <si>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</si>
  <si>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</si>
  <si>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</si>
  <si>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</si>
  <si>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</si>
  <si>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</si>
  <si>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</si>
  <si>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</si>
  <si>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</si>
  <si>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</si>
  <si>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</si>
  <si>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</si>
  <si>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</si>
  <si>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</si>
  <si>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</si>
  <si>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</si>
  <si>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</si>
  <si>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</si>
  <si>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</si>
  <si>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</si>
  <si>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</si>
  <si>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</si>
  <si>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</si>
  <si>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</si>
  <si>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</si>
  <si>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</si>
  <si>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</si>
  <si>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</si>
  <si>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</si>
  <si>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</si>
  <si>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</si>
  <si>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</si>
  <si>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</si>
  <si>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</si>
  <si>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</si>
  <si>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</si>
  <si>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</si>
  <si>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</si>
  <si>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</si>
  <si>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</si>
  <si>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</si>
  <si>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</si>
  <si>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</si>
  <si>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</si>
  <si>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</si>
  <si>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</si>
  <si>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</si>
  <si>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</si>
  <si>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</si>
  <si>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</si>
  <si>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</si>
  <si>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</si>
  <si>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</si>
  <si>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</si>
  <si>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</si>
  <si>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</si>
  <si>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</si>
  <si>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</si>
  <si>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</si>
  <si>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</si>
  <si>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</si>
  <si>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</si>
  <si>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</si>
  <si>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</si>
  <si>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</si>
  <si>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</si>
  <si>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</si>
  <si>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</si>
  <si>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</si>
  <si>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</si>
  <si>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</si>
  <si>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</si>
  <si>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</si>
  <si>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</si>
  <si>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</si>
  <si>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</si>
  <si>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</si>
  <si>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</si>
  <si>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</si>
  <si>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</si>
  <si>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</si>
  <si>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</si>
  <si>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</si>
  <si>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</si>
  <si>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</si>
  <si>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</si>
  <si>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</si>
  <si>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</si>
  <si>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</si>
  <si>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</si>
  <si>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</si>
  <si>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</si>
  <si>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</si>
  <si>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</si>
  <si>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</si>
  <si>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</si>
  <si>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</si>
  <si>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</si>
  <si>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</si>
  <si>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</si>
  <si>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</si>
  <si>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</si>
  <si>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</si>
  <si>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</si>
  <si>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</si>
  <si>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</si>
  <si>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</si>
  <si>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</si>
  <si>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</si>
  <si>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</si>
  <si>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</si>
  <si>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</si>
  <si>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</si>
  <si>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</si>
  <si>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</si>
  <si>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</si>
  <si>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</si>
  <si>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</si>
  <si>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</si>
  <si>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</si>
  <si>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</si>
  <si>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</si>
  <si>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</si>
  <si>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</si>
  <si>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</si>
  <si>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</si>
  <si>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</si>
  <si>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</si>
  <si>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</si>
  <si>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</si>
  <si>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</si>
  <si>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</si>
  <si>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</si>
  <si>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</si>
  <si>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</si>
  <si>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</si>
  <si>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</si>
  <si>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</si>
  <si>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</si>
  <si>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</si>
  <si>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</si>
  <si>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</si>
  <si>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</si>
  <si>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</si>
  <si>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</si>
  <si>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</si>
  <si>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</si>
  <si>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</si>
  <si>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</si>
  <si>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</si>
  <si>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</si>
  <si>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</si>
  <si>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</si>
  <si>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</si>
  <si>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</si>
  <si>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</si>
  <si>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</si>
  <si>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</si>
  <si>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</si>
  <si>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</si>
  <si>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</si>
  <si>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</si>
  <si>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</si>
  <si>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</si>
  <si>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</si>
  <si>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</si>
  <si>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</si>
  <si>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</si>
  <si>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</si>
  <si>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</si>
  <si>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</si>
  <si>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</si>
  <si>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</si>
  <si>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</si>
  <si>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</si>
  <si>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</si>
  <si>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</si>
  <si>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</si>
  <si>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</si>
  <si>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</si>
  <si>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</si>
  <si>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</si>
  <si>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</si>
  <si>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</si>
  <si>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</si>
  <si>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</si>
  <si>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</si>
  <si>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</si>
  <si>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</si>
  <si>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</si>
  <si>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</si>
  <si>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</si>
  <si>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</si>
  <si>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</si>
  <si>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</si>
  <si>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</si>
  <si>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</si>
  <si>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</si>
  <si>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</si>
  <si>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</si>
  <si>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</si>
  <si>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</si>
  <si>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</si>
  <si>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</si>
  <si>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</si>
  <si>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</si>
  <si>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</si>
  <si>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</si>
  <si>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</si>
  <si>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</si>
  <si>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</si>
  <si>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</si>
  <si>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</si>
  <si>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</si>
  <si>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</si>
  <si>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</si>
  <si>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</si>
  <si>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</si>
  <si>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</si>
  <si>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</si>
  <si>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</si>
  <si>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</si>
  <si>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</si>
  <si>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</si>
  <si>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</si>
  <si>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</si>
  <si>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</si>
  <si>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</si>
  <si>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</si>
  <si>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</si>
  <si>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</si>
  <si>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</si>
  <si>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</si>
  <si>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</si>
  <si>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</si>
  <si>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</si>
  <si>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</si>
  <si>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</si>
  <si>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</si>
  <si>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</si>
  <si>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</si>
  <si>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</si>
  <si>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</si>
  <si>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</si>
  <si>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</si>
  <si>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</si>
  <si>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</si>
  <si>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</si>
  <si>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</si>
  <si>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</si>
  <si>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</si>
  <si>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</si>
  <si>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</si>
  <si>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</si>
  <si>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</si>
  <si>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</si>
  <si>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</si>
  <si>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</si>
  <si>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</si>
  <si>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</si>
  <si>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</si>
  <si>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</si>
  <si>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</si>
  <si>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</si>
  <si>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</si>
  <si>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</si>
  <si>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</si>
  <si>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</si>
  <si>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</si>
  <si>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</si>
  <si>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</si>
  <si>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</si>
  <si>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</si>
  <si>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</si>
  <si>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</si>
  <si>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</si>
  <si>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</si>
  <si>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</si>
  <si>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</si>
  <si>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</si>
  <si>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</si>
  <si>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</si>
  <si>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</si>
  <si>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</si>
  <si>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</si>
  <si>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</si>
  <si>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</si>
  <si>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</si>
  <si>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</si>
  <si>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</si>
  <si>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</si>
  <si>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</si>
  <si>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</si>
  <si>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</si>
  <si>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</si>
  <si>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</si>
  <si>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</si>
  <si>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</si>
  <si>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</si>
  <si>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</si>
  <si>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</si>
  <si>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</si>
  <si>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</si>
  <si>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</si>
  <si>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</si>
  <si>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</si>
  <si>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</si>
  <si>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</si>
  <si>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</si>
  <si>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</si>
  <si>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</si>
  <si>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</si>
  <si>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</si>
  <si>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</si>
  <si>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</si>
  <si>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</si>
  <si>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</si>
  <si>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</si>
  <si>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</si>
  <si>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</si>
  <si>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</si>
  <si>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</si>
  <si>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</si>
  <si>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</si>
  <si>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</si>
  <si>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</si>
  <si>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</si>
  <si>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</si>
  <si>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</si>
  <si>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</si>
  <si>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</si>
  <si>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</si>
  <si>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</si>
  <si>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</si>
  <si>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</si>
  <si>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</si>
  <si>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</si>
  <si>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</si>
  <si>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</si>
  <si>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</si>
  <si>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</si>
  <si>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</si>
  <si>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</si>
  <si>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</si>
  <si>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</si>
  <si>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</si>
  <si>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</si>
  <si>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</si>
  <si>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</si>
  <si>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</si>
  <si>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</si>
  <si>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</si>
  <si>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</si>
  <si>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</si>
  <si>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</si>
  <si>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</si>
  <si>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</si>
  <si>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</si>
  <si>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</si>
  <si>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</si>
  <si>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</si>
  <si>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</si>
  <si>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</si>
  <si>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</si>
  <si>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</si>
  <si>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</si>
  <si>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</si>
  <si>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</si>
  <si>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</si>
  <si>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</si>
  <si>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</si>
  <si>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</si>
  <si>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</si>
  <si>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</si>
  <si>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</si>
  <si>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</si>
  <si>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</si>
  <si>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</si>
  <si>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</si>
  <si>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</si>
  <si>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</si>
  <si>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</si>
  <si>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</si>
  <si>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</si>
  <si>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</si>
  <si>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</si>
  <si>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</si>
  <si>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</si>
  <si>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</si>
  <si>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</si>
  <si>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</si>
  <si>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</si>
  <si>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</si>
  <si>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</si>
  <si>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</si>
  <si>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</si>
  <si>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</si>
  <si>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</si>
  <si>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</si>
  <si>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</si>
  <si>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</si>
  <si>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</si>
  <si>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</si>
  <si>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</si>
  <si>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</si>
  <si>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</si>
  <si>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</si>
  <si>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</si>
  <si>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</si>
  <si>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</si>
  <si>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</si>
  <si>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</si>
  <si>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</si>
  <si>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</si>
  <si>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</si>
  <si>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</si>
  <si>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</si>
  <si>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</si>
  <si>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</si>
  <si>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</si>
  <si>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</si>
  <si>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</si>
  <si>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</si>
  <si>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</si>
  <si>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</si>
  <si>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</si>
  <si>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</si>
  <si>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</si>
  <si>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</si>
  <si>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</si>
  <si>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</si>
  <si>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</si>
  <si>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</si>
  <si>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</si>
  <si>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</si>
  <si>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</si>
  <si>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</si>
  <si>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</si>
  <si>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</si>
  <si>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</si>
  <si>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</si>
  <si>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</si>
  <si>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</si>
  <si>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</si>
  <si>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</si>
  <si>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</si>
  <si>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</si>
  <si>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</si>
  <si>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</si>
  <si>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</si>
  <si>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</si>
  <si>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</si>
  <si>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</si>
  <si>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</si>
  <si>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</si>
  <si>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</si>
  <si>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</si>
  <si>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</si>
  <si>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</si>
  <si>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</si>
  <si>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</si>
  <si>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</si>
  <si>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</si>
  <si>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</si>
  <si>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</si>
  <si>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</si>
  <si>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</si>
  <si>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</si>
  <si>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</si>
  <si>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</si>
  <si>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</si>
  <si>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</si>
  <si>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</si>
  <si>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</si>
  <si>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</si>
  <si>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</si>
  <si>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</si>
  <si>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</si>
  <si>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</si>
  <si>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</si>
  <si>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</si>
  <si>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</si>
  <si>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</si>
  <si>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</si>
  <si>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</si>
  <si>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</si>
  <si>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</si>
  <si>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</si>
  <si>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</si>
  <si>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</si>
  <si>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</si>
  <si>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</si>
  <si>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</si>
  <si>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</si>
  <si>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</si>
  <si>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</si>
  <si>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</si>
  <si>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</si>
  <si>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</si>
  <si>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</si>
  <si>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</si>
  <si>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</si>
  <si>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</si>
  <si>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</si>
  <si>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</si>
  <si>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</si>
  <si>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</si>
  <si>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</si>
  <si>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</si>
  <si>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</si>
  <si>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</si>
  <si>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</si>
  <si>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</si>
  <si>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</si>
  <si>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</si>
  <si>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</si>
  <si>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</si>
  <si>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</si>
  <si>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</si>
  <si>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</si>
  <si>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</si>
  <si>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</si>
  <si>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</si>
  <si>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</si>
  <si>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</si>
  <si>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</si>
  <si>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</si>
  <si>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</si>
  <si>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</si>
  <si>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</si>
  <si>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</si>
  <si>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</si>
  <si>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</si>
  <si>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</si>
  <si>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</si>
  <si>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</si>
  <si>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</si>
  <si>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</si>
  <si>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</si>
  <si>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</si>
  <si>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</si>
  <si>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</si>
  <si>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</si>
  <si>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</si>
  <si>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</si>
  <si>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</si>
  <si>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</si>
  <si>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</si>
  <si>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</si>
  <si>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</si>
  <si>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</si>
  <si>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</si>
  <si>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</si>
  <si>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</si>
  <si>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</si>
  <si>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</si>
  <si>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</si>
  <si>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</si>
  <si>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</si>
  <si>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</si>
  <si>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</si>
  <si>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</si>
  <si>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</si>
  <si>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</si>
  <si>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</si>
  <si>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</si>
  <si>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</si>
  <si>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</si>
  <si>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</si>
  <si>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</si>
  <si>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</si>
  <si>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</si>
  <si>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</si>
  <si>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</si>
  <si>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</si>
  <si>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</si>
  <si>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</si>
  <si>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</si>
  <si>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</si>
  <si>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</si>
  <si>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</si>
  <si>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</si>
  <si>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</si>
  <si>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</si>
  <si>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</si>
  <si>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</si>
  <si>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</si>
  <si>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</si>
  <si>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</si>
  <si>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</si>
  <si>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</si>
  <si>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</si>
  <si>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</si>
  <si>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</si>
  <si>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</si>
  <si>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</si>
  <si>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</si>
  <si>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</si>
  <si>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</si>
  <si>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</si>
  <si>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</si>
  <si>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</si>
  <si>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</si>
  <si>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</si>
  <si>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</si>
  <si>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</si>
  <si>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</si>
  <si>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</si>
  <si>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</si>
  <si>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</si>
  <si>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</si>
  <si>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</si>
  <si>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</si>
  <si>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</si>
  <si>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</si>
  <si>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</si>
  <si>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</si>
  <si>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</si>
  <si>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</si>
  <si>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</si>
  <si>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</si>
  <si>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</si>
  <si>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</si>
  <si>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</si>
  <si>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</si>
  <si>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</si>
  <si>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</si>
  <si>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</si>
  <si>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</si>
  <si>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</si>
  <si>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</si>
  <si>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</si>
  <si>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</si>
  <si>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</si>
  <si>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</si>
  <si>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</si>
  <si>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</si>
  <si>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</si>
  <si>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</si>
  <si>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</si>
  <si>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</si>
  <si>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</si>
  <si>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</si>
  <si>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</si>
  <si>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</si>
  <si>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</si>
  <si>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</si>
  <si>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</si>
  <si>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</si>
  <si>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</si>
  <si>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</si>
  <si>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</si>
  <si>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</si>
  <si>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</si>
  <si>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</si>
  <si>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</si>
  <si>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</si>
  <si>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</si>
  <si>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</si>
  <si>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</si>
  <si>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</si>
  <si>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</si>
  <si>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</si>
  <si>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</si>
  <si>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</si>
  <si>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</si>
  <si>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</si>
  <si>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</si>
  <si>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</si>
  <si>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</si>
  <si>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</si>
  <si>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</si>
  <si>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</si>
  <si>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</si>
  <si>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</si>
  <si>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</si>
  <si>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</si>
  <si>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</si>
  <si>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</si>
  <si>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</si>
  <si>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</si>
  <si>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</si>
  <si>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</si>
  <si>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</si>
  <si>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</si>
  <si>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</si>
  <si>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</si>
  <si>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</si>
  <si>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</si>
  <si>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</si>
  <si>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</si>
  <si>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</si>
  <si>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</si>
  <si>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</si>
  <si>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</si>
  <si>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</si>
  <si>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</si>
  <si>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</si>
  <si>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</si>
  <si>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</si>
  <si>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</si>
  <si>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</si>
  <si>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</si>
  <si>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</si>
  <si>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</si>
  <si>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</si>
  <si>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</si>
  <si>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</si>
  <si>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</si>
  <si>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</si>
  <si>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</si>
  <si>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</si>
  <si>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</si>
  <si>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</si>
  <si>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</si>
  <si>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</si>
  <si>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</si>
  <si>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</si>
  <si>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</si>
  <si>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</si>
  <si>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</si>
  <si>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</si>
  <si>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</si>
  <si>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</si>
  <si>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</si>
  <si>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</si>
  <si>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</si>
  <si>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</si>
  <si>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</si>
  <si>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</si>
  <si>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</si>
  <si>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</si>
  <si>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</si>
  <si>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</si>
  <si>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</si>
  <si>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</si>
  <si>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</si>
  <si>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</si>
  <si>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</si>
  <si>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</si>
  <si>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</si>
  <si>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</si>
  <si>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</si>
  <si>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</si>
  <si>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</si>
  <si>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</si>
  <si>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</si>
  <si>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</si>
  <si>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</si>
  <si>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</si>
  <si>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</si>
  <si>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</si>
  <si>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</si>
  <si>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</si>
  <si>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</si>
  <si>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</si>
  <si>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</si>
  <si>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</si>
  <si>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</si>
  <si>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</si>
  <si>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</si>
  <si>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</si>
  <si>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</si>
  <si>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</si>
  <si>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</si>
  <si>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</si>
  <si>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</si>
  <si>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</si>
  <si>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</si>
  <si>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</si>
  <si>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</si>
  <si>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</si>
  <si>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</si>
  <si>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</si>
  <si>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</si>
  <si>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</si>
  <si>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</si>
  <si>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</si>
  <si>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</si>
  <si>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</si>
  <si>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</si>
  <si>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</si>
  <si>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</si>
  <si>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</si>
  <si>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</si>
  <si>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</si>
  <si>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</si>
  <si>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</si>
  <si>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</si>
  <si>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</si>
  <si>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</si>
  <si>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</si>
  <si>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</si>
  <si>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</si>
  <si>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</si>
  <si>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</si>
  <si>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</si>
  <si>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</si>
  <si>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</si>
  <si>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</si>
  <si>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</si>
  <si>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</si>
  <si>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</si>
  <si>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</si>
  <si>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</si>
  <si>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</si>
  <si>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</si>
  <si>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</si>
  <si>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</si>
  <si>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</si>
  <si>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</si>
  <si>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</si>
  <si>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</si>
  <si>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</si>
  <si>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</si>
  <si>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</si>
  <si>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</si>
  <si>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</si>
  <si>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</si>
  <si>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</si>
  <si>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</si>
  <si>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</si>
  <si>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</si>
  <si>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</si>
  <si>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</si>
  <si>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</si>
  <si>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</si>
  <si>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</si>
  <si>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</si>
  <si>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</si>
  <si>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</si>
  <si>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</si>
  <si>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</si>
  <si>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</si>
  <si>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</si>
  <si>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</si>
  <si>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</si>
  <si>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</si>
  <si>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</si>
  <si>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</si>
  <si>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</si>
  <si>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</si>
  <si>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</si>
  <si>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</si>
  <si>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</si>
  <si>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</si>
  <si>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</si>
  <si>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</si>
  <si>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</si>
  <si>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</si>
  <si>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</si>
  <si>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</si>
  <si>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</si>
  <si>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</si>
  <si>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</si>
  <si>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</si>
  <si>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</si>
  <si>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</si>
  <si>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</si>
  <si>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</si>
  <si>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</si>
  <si>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</si>
  <si>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</si>
  <si>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</si>
  <si>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</si>
  <si>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</si>
  <si>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</si>
  <si>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</si>
  <si>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</si>
  <si>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</si>
  <si>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</si>
  <si>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</si>
  <si>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</si>
  <si>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</si>
  <si>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</si>
  <si>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</si>
  <si>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</si>
  <si>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</si>
  <si>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</si>
  <si>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</si>
  <si>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</si>
  <si>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</si>
  <si>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</si>
  <si>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</si>
  <si>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</si>
  <si>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</si>
  <si>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</si>
  <si>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</si>
  <si>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</si>
  <si>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</si>
  <si>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</si>
  <si>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</si>
  <si>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</si>
  <si>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</si>
  <si>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</si>
  <si>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</si>
  <si>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</si>
  <si>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</si>
  <si>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</si>
  <si>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</si>
  <si>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</si>
  <si>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</si>
  <si>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</si>
  <si>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</si>
  <si>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</si>
  <si>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</si>
  <si>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</si>
  <si>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</si>
  <si>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</si>
  <si>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</si>
  <si>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</si>
  <si>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</si>
  <si>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</si>
  <si>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</si>
  <si>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</si>
  <si>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</si>
  <si>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</si>
  <si>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</si>
  <si>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</si>
  <si>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</si>
  <si>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</si>
  <si>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</si>
  <si>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</si>
  <si>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</si>
  <si>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</si>
  <si>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</si>
  <si>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</si>
  <si>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</si>
  <si>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</si>
  <si>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</si>
  <si>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</si>
  <si>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</si>
  <si>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</si>
  <si>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</si>
  <si>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</si>
  <si>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</si>
  <si>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</si>
  <si>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</si>
  <si>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</si>
  <si>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</si>
  <si>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</si>
  <si>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</si>
  <si>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</si>
  <si>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</si>
  <si>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</si>
  <si>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</si>
  <si>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</si>
  <si>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</si>
  <si>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</si>
  <si>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</si>
  <si>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</si>
  <si>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</si>
  <si>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</si>
  <si>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</si>
  <si>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</si>
  <si>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</si>
  <si>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</si>
  <si>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</si>
  <si>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</si>
  <si>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</si>
  <si>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</si>
  <si>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</si>
  <si>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</si>
  <si>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</si>
  <si>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</si>
  <si>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</si>
  <si>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</si>
  <si>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</si>
  <si>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</si>
  <si>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</si>
  <si>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</si>
  <si>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</si>
  <si>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</si>
  <si>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</si>
  <si>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</si>
  <si>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</si>
  <si>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</si>
  <si>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</si>
  <si>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</si>
  <si>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</si>
  <si>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</si>
  <si>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</si>
  <si>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</si>
  <si>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</si>
  <si>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</si>
  <si>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</si>
  <si>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</si>
  <si>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</si>
  <si>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</si>
  <si>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</si>
  <si>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</si>
  <si>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</si>
  <si>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</si>
  <si>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</si>
  <si>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</si>
  <si>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</si>
  <si>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</si>
  <si>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</si>
  <si>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</si>
  <si>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</si>
  <si>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</si>
  <si>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</si>
  <si>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</si>
  <si>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</si>
  <si>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</si>
  <si>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</si>
  <si>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</si>
  <si>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</si>
  <si>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</si>
  <si>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</si>
  <si>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</si>
  <si>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</si>
  <si>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</si>
  <si>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</si>
  <si>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</si>
  <si>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</si>
  <si>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</si>
  <si>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</si>
  <si>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</si>
  <si>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</si>
  <si>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</si>
  <si>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</si>
  <si>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</si>
  <si>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</si>
  <si>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</si>
  <si>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</si>
  <si>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</si>
  <si>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</si>
  <si>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</si>
  <si>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</si>
  <si>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</si>
  <si>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</si>
  <si>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</si>
  <si>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</si>
  <si>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</si>
  <si>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</si>
  <si>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</si>
  <si>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</si>
  <si>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</si>
  <si>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</si>
  <si>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</si>
  <si>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</si>
  <si>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</si>
  <si>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</si>
  <si>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</si>
  <si>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</si>
  <si>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</si>
  <si>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</si>
  <si>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</si>
  <si>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</si>
  <si>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</si>
  <si>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</si>
  <si>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</si>
  <si>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</si>
  <si>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</si>
  <si>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</si>
  <si>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</si>
  <si>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</si>
  <si>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</si>
  <si>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</si>
  <si>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</si>
  <si>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</si>
  <si>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</si>
  <si>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</si>
  <si>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</si>
  <si>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</si>
  <si>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</si>
  <si>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</si>
  <si>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</si>
  <si>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</si>
  <si>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</si>
  <si>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</si>
  <si>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</si>
  <si>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</si>
  <si>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</si>
  <si>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</si>
  <si>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</si>
  <si>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</si>
  <si>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</si>
  <si>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</si>
  <si>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</si>
  <si>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</si>
  <si>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</si>
  <si>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</si>
  <si>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</si>
  <si>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</si>
  <si>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</si>
  <si>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</si>
  <si>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</si>
  <si>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</si>
  <si>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</si>
  <si>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</si>
  <si>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</si>
  <si>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</si>
  <si>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</si>
  <si>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</si>
  <si>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</si>
  <si>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</si>
  <si>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</si>
  <si>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</si>
  <si>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</si>
  <si>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</si>
  <si>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</si>
  <si>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</si>
  <si>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</si>
  <si>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</si>
  <si>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</si>
  <si>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</si>
  <si>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</si>
  <si>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</si>
  <si>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</si>
  <si>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</si>
  <si>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</si>
  <si>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</si>
  <si>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</si>
  <si>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</si>
  <si>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</si>
  <si>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</si>
  <si>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</si>
  <si>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</si>
  <si>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</si>
  <si>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</si>
  <si>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</si>
  <si>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</si>
  <si>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</si>
  <si>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</si>
  <si>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</si>
  <si>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</si>
  <si>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</si>
  <si>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</si>
  <si>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</si>
  <si>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</si>
  <si>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</si>
  <si>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</si>
  <si>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</si>
  <si>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</si>
  <si>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</si>
  <si>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</si>
  <si>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</si>
  <si>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</si>
  <si>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</si>
  <si>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</si>
  <si>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</si>
  <si>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</si>
  <si>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</si>
  <si>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</si>
  <si>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</si>
  <si>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</si>
  <si>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</si>
  <si>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</si>
  <si>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</si>
  <si>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</si>
  <si>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</si>
  <si>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</si>
  <si>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</si>
  <si>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</si>
  <si>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</si>
  <si>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</si>
  <si>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</si>
  <si>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</si>
  <si>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</si>
  <si>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</si>
  <si>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</si>
  <si>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</si>
  <si>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</si>
  <si>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</si>
  <si>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</si>
  <si>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</si>
  <si>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</si>
  <si>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</si>
  <si>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</si>
  <si>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</si>
  <si>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</si>
  <si>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</si>
  <si>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</si>
  <si>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</si>
  <si>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</si>
  <si>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</si>
  <si>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</si>
  <si>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</si>
  <si>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</si>
  <si>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</si>
  <si>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</si>
  <si>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</si>
  <si>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</si>
  <si>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</si>
  <si>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</si>
  <si>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</si>
  <si>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</si>
  <si>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</si>
  <si>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</si>
  <si>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</si>
  <si>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</si>
  <si>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</si>
  <si>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</si>
  <si>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</si>
  <si>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</si>
  <si>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</si>
  <si>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</si>
  <si>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</si>
  <si>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</si>
  <si>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</si>
  <si>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</si>
  <si>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</si>
  <si>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</si>
  <si>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</si>
  <si>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</si>
  <si>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</si>
  <si>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</si>
  <si>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</si>
  <si>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</si>
  <si>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</si>
  <si>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</si>
  <si>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</si>
  <si>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</si>
  <si>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</si>
  <si>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</si>
  <si>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</si>
  <si>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</si>
  <si>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</si>
  <si>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</si>
  <si>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</si>
  <si>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</si>
  <si>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</si>
  <si>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</si>
  <si>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</si>
  <si>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</si>
  <si>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</si>
  <si>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</si>
  <si>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</si>
  <si>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</si>
  <si>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</si>
  <si>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</si>
  <si>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</si>
  <si>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</si>
  <si>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</si>
  <si>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</si>
  <si>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</si>
  <si>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</si>
  <si>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</si>
  <si>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</si>
  <si>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</si>
  <si>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</si>
  <si>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</si>
  <si>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</si>
  <si>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</si>
  <si>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</si>
  <si>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</si>
  <si>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</si>
  <si>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</si>
  <si>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</si>
  <si>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</si>
  <si>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</si>
  <si>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</si>
  <si>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</si>
  <si>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</si>
  <si>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</si>
  <si>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</si>
  <si>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</si>
  <si>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</si>
  <si>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</si>
  <si>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</si>
  <si>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</si>
  <si>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</si>
  <si>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</si>
  <si>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</si>
  <si>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</si>
  <si>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</si>
  <si>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</si>
  <si>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</si>
  <si>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</si>
  <si>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</si>
  <si>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</si>
  <si>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</si>
  <si>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</si>
  <si>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</si>
  <si>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</si>
  <si>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</si>
  <si>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</si>
  <si>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</si>
  <si>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</si>
  <si>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</si>
  <si>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</si>
  <si>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</si>
  <si>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</si>
  <si>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</si>
  <si>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</si>
  <si>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</si>
  <si>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</si>
  <si>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</si>
  <si>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</si>
  <si>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</si>
  <si>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</si>
  <si>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</si>
  <si>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</si>
  <si>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</si>
  <si>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</si>
  <si>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</si>
  <si>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</si>
  <si>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</si>
  <si>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</si>
  <si>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</si>
  <si>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</si>
  <si>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</si>
  <si>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</si>
  <si>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</si>
  <si>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</si>
  <si>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</si>
  <si>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</si>
  <si>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</si>
  <si>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</si>
  <si>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</si>
  <si>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</si>
  <si>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</si>
  <si>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</si>
  <si>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</si>
  <si>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</si>
  <si>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</si>
  <si>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</si>
  <si>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</si>
  <si>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</si>
  <si>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</si>
  <si>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</si>
  <si>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</si>
  <si>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</si>
  <si>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</si>
  <si>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</si>
  <si>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</si>
  <si>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</si>
  <si>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</si>
  <si>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</si>
  <si>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</si>
  <si>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</si>
  <si>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</si>
  <si>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</si>
  <si>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</si>
  <si>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</si>
  <si>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</si>
  <si>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</si>
  <si>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</si>
  <si>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</si>
  <si>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</si>
  <si>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</si>
  <si>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</si>
  <si>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</si>
  <si>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</si>
  <si>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</si>
  <si>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</si>
  <si>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</si>
  <si>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</si>
  <si>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</si>
  <si>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</si>
  <si>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</si>
  <si>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</si>
  <si>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</si>
  <si>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</si>
  <si>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</si>
  <si>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</si>
  <si>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</si>
  <si>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</si>
  <si>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</si>
  <si>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</si>
  <si>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</si>
  <si>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</si>
  <si>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</si>
  <si>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</si>
  <si>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</si>
  <si>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</si>
  <si>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</si>
  <si>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</si>
  <si>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</si>
  <si>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</si>
  <si>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</si>
  <si>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</si>
  <si>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</si>
  <si>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</si>
  <si>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</si>
  <si>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</si>
  <si>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</si>
  <si>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</si>
  <si>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</si>
  <si>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</si>
  <si>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</si>
  <si>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</si>
  <si>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</si>
  <si>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</si>
  <si>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</si>
  <si>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</si>
  <si>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</si>
  <si>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</si>
  <si>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</si>
  <si>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</si>
  <si>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</si>
  <si>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</si>
  <si>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</si>
  <si>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</si>
  <si>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</si>
  <si>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</si>
  <si>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</si>
  <si>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</si>
  <si>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</si>
  <si>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</si>
  <si>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</si>
  <si>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</si>
  <si>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</si>
  <si>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</si>
  <si>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</si>
  <si>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</si>
  <si>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</si>
  <si>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</si>
  <si>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</si>
  <si>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</si>
  <si>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</si>
  <si>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</si>
  <si>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</si>
  <si>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</si>
  <si>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</si>
  <si>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</si>
  <si>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</si>
  <si>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</si>
  <si>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</si>
  <si>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</si>
  <si>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</si>
  <si>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</si>
  <si>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</si>
  <si>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</si>
  <si>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</si>
  <si>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</si>
  <si>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</si>
  <si>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</si>
  <si>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</si>
  <si>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</si>
  <si>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</si>
  <si>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</si>
  <si>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</si>
  <si>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</si>
  <si>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</si>
  <si>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</si>
  <si>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</si>
  <si>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</si>
  <si>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</si>
  <si>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</si>
  <si>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</si>
  <si>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</si>
  <si>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</si>
  <si>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</si>
  <si>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</si>
  <si>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</si>
  <si>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</si>
  <si>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</si>
  <si>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</si>
  <si>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</si>
  <si>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</si>
  <si>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</si>
  <si>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</si>
  <si>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</si>
  <si>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</si>
  <si>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</si>
  <si>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</si>
  <si>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</si>
  <si>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</si>
  <si>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</si>
  <si>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</si>
  <si>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</si>
  <si>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</si>
  <si>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</si>
  <si>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</si>
  <si>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</si>
  <si>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</si>
  <si>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</si>
  <si>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</si>
  <si>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</si>
  <si>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</si>
  <si>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</si>
  <si>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</si>
  <si>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</si>
  <si>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</si>
  <si>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</si>
  <si>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</si>
  <si>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</si>
  <si>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</si>
  <si>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</si>
  <si>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</si>
  <si>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</si>
  <si>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</si>
  <si>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</si>
  <si>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</si>
  <si>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</si>
  <si>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</si>
  <si>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</si>
  <si>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</si>
  <si>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</si>
  <si>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</si>
  <si>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</si>
  <si>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</si>
  <si>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</si>
  <si>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</si>
  <si>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</si>
  <si>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</si>
  <si>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</si>
  <si>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</si>
  <si>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</si>
  <si>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</si>
  <si>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</si>
  <si>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</si>
  <si>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</si>
  <si>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</si>
  <si>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</si>
  <si>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</si>
  <si>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</si>
  <si>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</si>
  <si>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</si>
  <si>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</si>
  <si>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</si>
  <si>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</si>
  <si>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</si>
  <si>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</si>
  <si>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</si>
  <si>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</si>
  <si>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</si>
  <si>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</si>
  <si>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</si>
  <si>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</si>
  <si>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</si>
  <si>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</si>
  <si>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</si>
  <si>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</si>
  <si>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</si>
  <si>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</si>
  <si>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</si>
  <si>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</si>
  <si>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</si>
  <si>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</si>
  <si>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</si>
  <si>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</si>
  <si>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</si>
  <si>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</si>
  <si>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</si>
  <si>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</si>
  <si>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</si>
  <si>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</si>
  <si>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</si>
  <si>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</si>
  <si>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</si>
  <si>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</si>
  <si>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</si>
  <si>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</si>
  <si>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</si>
  <si>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</si>
  <si>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</si>
  <si>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</si>
  <si>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</si>
  <si>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</si>
  <si>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</si>
  <si>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</si>
  <si>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</si>
  <si>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</si>
  <si>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</si>
  <si>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</si>
  <si>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</si>
  <si>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</si>
  <si>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</si>
  <si>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</si>
  <si>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</si>
  <si>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</si>
  <si>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</si>
  <si>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</si>
  <si>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</si>
  <si>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</si>
  <si>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</si>
  <si>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</si>
  <si>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</si>
  <si>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</si>
  <si>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</si>
  <si>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</si>
  <si>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</si>
  <si>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</si>
  <si>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</si>
  <si>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</si>
  <si>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</si>
  <si>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</si>
  <si>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</si>
  <si>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</si>
  <si>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</si>
  <si>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</si>
  <si>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</si>
  <si>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</si>
  <si>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</si>
  <si>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</si>
  <si>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</si>
  <si>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</si>
  <si>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</si>
  <si>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</si>
  <si>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</si>
  <si>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</si>
  <si>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</si>
  <si>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</si>
  <si>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</si>
  <si>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</si>
  <si>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</si>
  <si>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</si>
  <si>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</si>
  <si>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</si>
  <si>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</si>
  <si>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</si>
  <si>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</si>
  <si>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</si>
  <si>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</si>
  <si>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</si>
  <si>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</si>
  <si>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</si>
  <si>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</si>
  <si>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</si>
  <si>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</si>
  <si>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</si>
  <si>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</si>
  <si>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</si>
  <si>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</si>
  <si>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</si>
  <si>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</si>
  <si>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</si>
  <si>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</si>
  <si>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</si>
  <si>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</si>
  <si>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</si>
  <si>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</si>
  <si>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</si>
  <si>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</si>
  <si>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</si>
  <si>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</si>
  <si>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</si>
  <si>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</si>
  <si>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</si>
  <si>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</si>
  <si>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</si>
  <si>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</si>
  <si>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</si>
  <si>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</si>
  <si>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</si>
  <si>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</si>
  <si>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</si>
  <si>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</si>
  <si>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</si>
  <si>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</si>
  <si>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</si>
  <si>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</si>
  <si>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</si>
  <si>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</si>
  <si>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</si>
  <si>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</si>
  <si>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</si>
  <si>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</si>
  <si>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</si>
  <si>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</si>
  <si>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</si>
  <si>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</si>
  <si>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</si>
  <si>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</si>
  <si>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</si>
  <si>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</si>
  <si>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</si>
  <si>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</si>
  <si>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</si>
  <si>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</si>
  <si>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</si>
  <si>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</si>
  <si>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</si>
  <si>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</si>
  <si>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</si>
  <si>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</si>
  <si>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</si>
  <si>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</si>
  <si>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</si>
  <si>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</si>
  <si>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</si>
  <si>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</si>
  <si>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</si>
  <si>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</si>
  <si>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</si>
  <si>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</si>
  <si>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</si>
  <si>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</si>
  <si>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</si>
  <si>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</si>
  <si>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</si>
  <si>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</si>
  <si>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</si>
  <si>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</si>
  <si>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</si>
  <si>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</si>
  <si>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</si>
  <si>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</si>
  <si>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</si>
  <si>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</si>
  <si>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</si>
  <si>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</si>
  <si>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</si>
  <si>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</si>
  <si>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</si>
  <si>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</si>
  <si>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</si>
  <si>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</si>
  <si>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</si>
  <si>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</si>
  <si>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</si>
  <si>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</si>
  <si>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</si>
  <si>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</si>
  <si>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</si>
  <si>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</si>
  <si>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</si>
  <si>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</si>
  <si>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</si>
  <si>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</si>
  <si>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</si>
  <si>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</si>
  <si>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</si>
  <si>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</si>
  <si>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</si>
  <si>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</si>
  <si>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</si>
  <si>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</si>
  <si>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</si>
  <si>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</si>
  <si>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</si>
  <si>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</si>
  <si>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</si>
  <si>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</si>
  <si>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</si>
  <si>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</si>
  <si>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</si>
  <si>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</si>
  <si>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</si>
  <si>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</si>
  <si>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</si>
  <si>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</si>
  <si>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</si>
  <si>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</si>
  <si>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</si>
  <si>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</si>
  <si>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</si>
  <si>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</si>
  <si>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</si>
  <si>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</si>
  <si>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</si>
  <si>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</si>
  <si>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</si>
  <si>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</si>
  <si>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</si>
  <si>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</si>
  <si>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</si>
  <si>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</si>
  <si>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</si>
  <si>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</si>
  <si>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</si>
  <si>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</si>
  <si>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</si>
  <si>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</si>
  <si>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</si>
  <si>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</si>
  <si>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</si>
  <si>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</si>
  <si>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</si>
  <si>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</si>
  <si>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</si>
  <si>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</si>
  <si>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</si>
  <si>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</si>
  <si>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</si>
  <si>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</si>
  <si>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</si>
  <si>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</si>
  <si>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</si>
  <si>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</si>
  <si>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</si>
  <si>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</si>
  <si>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</si>
  <si>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</si>
  <si>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</si>
  <si>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</si>
  <si>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</si>
  <si>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</si>
  <si>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</si>
  <si>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</si>
  <si>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</si>
  <si>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</si>
  <si>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</si>
  <si>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</si>
  <si>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</si>
  <si>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</si>
  <si>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</si>
  <si>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</si>
  <si>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</si>
  <si>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</si>
  <si>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</si>
  <si>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</si>
  <si>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</si>
  <si>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</si>
  <si>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</si>
  <si>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</si>
  <si>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</si>
  <si>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</si>
  <si>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</si>
  <si>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</si>
  <si>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</si>
  <si>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</si>
  <si>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</si>
  <si>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</si>
  <si>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</si>
  <si>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</si>
  <si>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</si>
  <si>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</si>
  <si>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</si>
  <si>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</si>
  <si>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</si>
  <si>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</si>
  <si>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</si>
  <si>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</si>
  <si>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</si>
  <si>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</si>
  <si>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</si>
  <si>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</si>
  <si>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</si>
  <si>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</si>
  <si>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</si>
  <si>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</si>
  <si>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</si>
  <si>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</si>
  <si>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</si>
  <si>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</si>
  <si>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</si>
  <si>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</si>
  <si>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</si>
  <si>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</si>
  <si>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</si>
  <si>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</si>
  <si>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</si>
  <si>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</si>
  <si>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</si>
  <si>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</si>
  <si>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</si>
  <si>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</si>
  <si>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</si>
  <si>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</si>
  <si>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</si>
  <si>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</si>
  <si>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</si>
  <si>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</si>
  <si>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</si>
  <si>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</si>
  <si>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</si>
  <si>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</si>
  <si>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</si>
  <si>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</si>
  <si>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</si>
  <si>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</si>
  <si>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</si>
  <si>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</si>
  <si>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</si>
  <si>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</si>
  <si>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</si>
  <si>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</si>
  <si>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</si>
  <si>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</si>
  <si>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</si>
  <si>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</si>
  <si>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</si>
  <si>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</si>
  <si>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</si>
  <si>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</si>
  <si>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</si>
  <si>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</si>
  <si>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</si>
  <si>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</si>
  <si>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</si>
  <si>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</si>
  <si>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</si>
  <si>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</si>
  <si>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</si>
  <si>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</si>
  <si>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</si>
  <si>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</si>
  <si>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</si>
  <si>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</si>
  <si>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</si>
  <si>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</si>
  <si>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</si>
  <si>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</si>
  <si>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</si>
  <si>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</si>
  <si>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</si>
  <si>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</si>
  <si>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</si>
  <si>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</si>
  <si>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</si>
  <si>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</si>
  <si>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</si>
  <si>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</si>
  <si>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</si>
  <si>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</si>
  <si>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</si>
  <si>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</si>
  <si>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</si>
  <si>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</si>
  <si>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</si>
  <si>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</si>
  <si>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</si>
  <si>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</si>
  <si>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</si>
  <si>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</si>
  <si>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</si>
  <si>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</si>
  <si>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</si>
  <si>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</si>
  <si>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</si>
  <si>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</si>
  <si>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</si>
  <si>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</si>
  <si>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</si>
  <si>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</si>
  <si>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</si>
  <si>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</si>
  <si>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</si>
  <si>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</si>
  <si>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</si>
  <si>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</si>
  <si>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</si>
  <si>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</si>
  <si>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</si>
  <si>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</si>
  <si>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</si>
  <si>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</si>
  <si>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</si>
  <si>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</si>
  <si>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</si>
  <si>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</si>
  <si>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</si>
  <si>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</si>
  <si>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</si>
  <si>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</si>
  <si>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</si>
  <si>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</si>
  <si>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</si>
  <si>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</si>
  <si>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</si>
  <si>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</si>
  <si>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</si>
  <si>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</si>
  <si>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</si>
  <si>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</si>
  <si>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</si>
  <si>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</si>
  <si>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</si>
  <si>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</si>
  <si>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</si>
  <si>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</si>
  <si>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</si>
  <si>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</si>
  <si>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</si>
  <si>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</si>
  <si>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</si>
  <si>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</si>
  <si>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</si>
  <si>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</si>
  <si>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</si>
  <si>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</si>
  <si>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</si>
  <si>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</si>
  <si>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</si>
  <si>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</si>
  <si>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</si>
  <si>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</si>
  <si>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</si>
  <si>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</si>
  <si>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</si>
  <si>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</si>
  <si>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</si>
  <si>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</si>
  <si>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</si>
  <si>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</si>
  <si>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</si>
  <si>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</si>
  <si>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</si>
  <si>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</si>
  <si>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</si>
  <si>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</si>
  <si>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</si>
  <si>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</si>
  <si>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</si>
  <si>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</si>
  <si>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</si>
  <si>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</si>
  <si>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</si>
  <si>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</si>
  <si>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</si>
  <si>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</si>
  <si>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</si>
  <si>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</si>
  <si>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</si>
  <si>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</si>
  <si>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</si>
  <si>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</si>
  <si>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</si>
  <si>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</si>
  <si>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</si>
  <si>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</si>
  <si>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</si>
  <si>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</si>
  <si>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</si>
  <si>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</si>
  <si>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</si>
  <si>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</si>
  <si>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</si>
  <si>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</si>
  <si>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</si>
  <si>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</si>
  <si>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</si>
  <si>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</si>
  <si>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</si>
  <si>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</si>
  <si>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</si>
  <si>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</si>
  <si>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</si>
  <si>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</si>
  <si>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</si>
  <si>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</si>
  <si>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</si>
  <si>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</si>
  <si>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</si>
  <si>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</si>
  <si>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</si>
  <si>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</si>
  <si>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</si>
  <si>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</si>
  <si>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</si>
  <si>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</si>
  <si>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</si>
  <si>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</si>
  <si>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</si>
  <si>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</si>
  <si>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</si>
  <si>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</si>
  <si>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</si>
  <si>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</si>
  <si>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</si>
  <si>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</si>
  <si>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</si>
  <si>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</si>
  <si>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</si>
  <si>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</si>
  <si>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</si>
  <si>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</si>
  <si>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</si>
  <si>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</si>
  <si>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</si>
  <si>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</si>
  <si>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</si>
  <si>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</si>
  <si>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</si>
  <si>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</si>
  <si>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</si>
  <si>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</si>
  <si>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</si>
  <si>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</si>
  <si>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</si>
  <si>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</si>
  <si>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</si>
  <si>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</si>
  <si>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</si>
  <si>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</si>
  <si>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</si>
  <si>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</si>
  <si>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</si>
  <si>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</si>
  <si>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</si>
  <si>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</si>
  <si>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</si>
  <si>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</si>
  <si>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</si>
  <si>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</si>
  <si>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</si>
  <si>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</si>
  <si>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</si>
  <si>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</si>
  <si>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</si>
  <si>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</si>
  <si>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</si>
  <si>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</si>
  <si>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</si>
  <si>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</si>
  <si>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</si>
  <si>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</si>
  <si>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</si>
  <si>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</si>
  <si>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</si>
  <si>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</si>
  <si>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</si>
  <si>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</si>
  <si>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</si>
  <si>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</si>
  <si>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</si>
  <si>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</si>
  <si>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</si>
  <si>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</si>
  <si>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</si>
  <si>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</si>
  <si>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</si>
  <si>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</si>
  <si>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</si>
  <si>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</si>
  <si>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</si>
  <si>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</si>
  <si>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</si>
  <si>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</si>
  <si>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</si>
  <si>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</si>
  <si>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</si>
  <si>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</si>
  <si>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</si>
  <si>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</si>
  <si>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</si>
  <si>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</si>
  <si>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</si>
  <si>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</si>
  <si>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</si>
  <si>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</si>
  <si>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</si>
  <si>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</si>
  <si>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</si>
  <si>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</si>
  <si>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</si>
  <si>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</si>
  <si>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</si>
  <si>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</si>
  <si>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</si>
  <si>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</si>
  <si>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</si>
  <si>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</si>
  <si>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</si>
  <si>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</si>
  <si>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</si>
  <si>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</si>
  <si>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</si>
  <si>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</si>
  <si>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</si>
  <si>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</si>
  <si>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</si>
  <si>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</si>
  <si>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</si>
  <si>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</si>
  <si>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</si>
  <si>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</si>
  <si>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</si>
  <si>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</si>
  <si>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</si>
  <si>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</si>
  <si>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</si>
  <si>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</si>
  <si>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</si>
  <si>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</si>
  <si>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</si>
  <si>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</si>
  <si>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</si>
  <si>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</si>
  <si>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</si>
  <si>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</si>
  <si>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</si>
  <si>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</si>
  <si>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</si>
  <si>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</si>
  <si>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</si>
  <si>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</si>
  <si>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</si>
  <si>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</si>
  <si>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</si>
  <si>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</si>
  <si>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</si>
  <si>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</si>
  <si>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</si>
  <si>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</si>
  <si>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</si>
  <si>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</si>
  <si>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</si>
  <si>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</si>
  <si>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</si>
  <si>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</si>
  <si>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</si>
  <si>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</si>
  <si>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</si>
  <si>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</si>
  <si>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</si>
  <si>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</si>
  <si>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</si>
  <si>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</si>
  <si>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</si>
  <si>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</si>
  <si>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</si>
  <si>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</si>
  <si>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</si>
  <si>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</si>
  <si>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</si>
  <si>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</si>
  <si>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</si>
  <si>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</si>
  <si>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</si>
  <si>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</si>
  <si>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</si>
  <si>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</si>
  <si>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</si>
  <si>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</si>
  <si>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</si>
  <si>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</si>
  <si>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</si>
  <si>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</si>
  <si>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</si>
  <si>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</si>
  <si>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</si>
  <si>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</si>
  <si>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</si>
  <si>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</si>
  <si>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</si>
  <si>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</si>
  <si>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</si>
  <si>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</si>
  <si>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</si>
  <si>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</si>
  <si>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</si>
  <si>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</si>
  <si>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</si>
  <si>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</si>
  <si>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</si>
  <si>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</si>
  <si>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</si>
  <si>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</si>
  <si>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</si>
  <si>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</si>
  <si>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</si>
  <si>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</si>
  <si>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</si>
  <si>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</si>
  <si>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</si>
  <si>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</si>
  <si>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</si>
  <si>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</si>
  <si>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</si>
  <si>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</si>
  <si>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</si>
  <si>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</si>
  <si>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</si>
  <si>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</si>
  <si>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</si>
  <si>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</si>
  <si>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</si>
  <si>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</si>
  <si>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</si>
  <si>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</si>
  <si>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</si>
  <si>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</si>
  <si>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</si>
  <si>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</si>
  <si>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</si>
  <si>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</si>
  <si>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</si>
  <si>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</si>
  <si>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</si>
  <si>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</si>
  <si>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</si>
  <si>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</si>
  <si>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</si>
  <si>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</si>
  <si>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</si>
  <si>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</si>
  <si>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</si>
  <si>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</si>
  <si>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</si>
  <si>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</si>
  <si>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</si>
  <si>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</si>
  <si>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</si>
  <si>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</si>
  <si>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</si>
  <si>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</si>
  <si>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</si>
  <si>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</si>
  <si>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</si>
  <si>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</si>
  <si>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</si>
  <si>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</si>
  <si>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</si>
  <si>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</si>
  <si>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</si>
  <si>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</si>
  <si>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</si>
  <si>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</si>
  <si>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</si>
  <si>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</si>
  <si>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</si>
  <si>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</si>
  <si>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</si>
  <si>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</si>
  <si>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</si>
  <si>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</si>
  <si>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</si>
  <si>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</si>
  <si>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</si>
  <si>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</si>
  <si>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</si>
  <si>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</si>
  <si>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</si>
  <si>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</si>
  <si>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</si>
  <si>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</si>
  <si>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</si>
  <si>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</si>
  <si>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</si>
  <si>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</si>
  <si>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</si>
  <si>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</si>
  <si>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</si>
  <si>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</si>
  <si>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</si>
  <si>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</si>
  <si>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</si>
  <si>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</si>
  <si>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</si>
  <si>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</si>
  <si>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</si>
  <si>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</si>
  <si>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</si>
  <si>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</si>
  <si>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</si>
  <si>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</si>
  <si>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</si>
  <si>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</si>
  <si>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</si>
  <si>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</si>
  <si>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</si>
  <si>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</si>
  <si>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</si>
  <si>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</si>
  <si>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</si>
  <si>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</si>
  <si>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</si>
  <si>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</si>
  <si>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</si>
  <si>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</si>
  <si>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</si>
  <si>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</si>
  <si>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</si>
  <si>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</si>
  <si>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</si>
  <si>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</si>
  <si>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</si>
  <si>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</si>
  <si>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</si>
  <si>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</si>
  <si>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</si>
  <si>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</si>
  <si>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</si>
  <si>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</si>
  <si>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</si>
  <si>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</si>
  <si>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</si>
  <si>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</si>
  <si>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</si>
  <si>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</si>
  <si>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</si>
  <si>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</si>
  <si>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</si>
  <si>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</si>
  <si>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</si>
  <si>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</si>
  <si>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</si>
  <si>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</si>
  <si>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</si>
  <si>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</si>
  <si>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</si>
  <si>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</si>
  <si>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</si>
  <si>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</si>
  <si>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</si>
  <si>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</si>
  <si>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</si>
  <si>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</si>
  <si>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</si>
  <si>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</si>
  <si>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</si>
  <si>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</si>
  <si>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</si>
  <si>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</si>
  <si>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</si>
  <si>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</si>
  <si>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</si>
  <si>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</si>
  <si>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</si>
  <si>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</si>
  <si>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</si>
  <si>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</si>
  <si>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</si>
  <si>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</si>
  <si>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</si>
  <si>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</si>
  <si>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</si>
  <si>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</si>
  <si>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</si>
  <si>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</si>
  <si>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</si>
  <si>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</si>
  <si>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</si>
  <si>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</si>
  <si>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</si>
  <si>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</si>
  <si>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</si>
  <si>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</si>
  <si>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</si>
  <si>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</si>
  <si>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</si>
  <si>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</si>
  <si>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</si>
  <si>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</si>
  <si>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</si>
  <si>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</si>
  <si>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</si>
  <si>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</si>
  <si>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</si>
  <si>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</si>
  <si>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</si>
  <si>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</si>
  <si>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</si>
  <si>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</si>
  <si>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</si>
  <si>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</si>
  <si>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</si>
  <si>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</si>
  <si>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</si>
  <si>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</si>
  <si>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</si>
  <si>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</si>
  <si>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</si>
  <si>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</si>
  <si>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</si>
  <si>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</si>
  <si>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</si>
  <si>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</si>
  <si>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</si>
  <si>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</si>
  <si>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</si>
  <si>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</si>
  <si>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</si>
  <si>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</si>
  <si>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</si>
  <si>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</si>
  <si>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</si>
  <si>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</si>
  <si>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</si>
  <si>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</si>
  <si>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</si>
  <si>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</si>
  <si>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</si>
  <si>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</si>
  <si>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</si>
  <si>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</si>
  <si>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</si>
  <si>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</si>
  <si>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</si>
  <si>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</si>
  <si>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</si>
  <si>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</si>
  <si>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</si>
  <si>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</si>
  <si>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</si>
  <si>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</si>
  <si>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</si>
  <si>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</si>
  <si>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</si>
  <si>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</si>
  <si>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</si>
  <si>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</si>
  <si>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</si>
  <si>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</si>
  <si>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</si>
  <si>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</si>
  <si>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</si>
  <si>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</si>
  <si>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</si>
  <si>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</si>
  <si>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</si>
  <si>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</si>
  <si>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</si>
  <si>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</si>
  <si>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</si>
  <si>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</si>
  <si>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</si>
  <si>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</si>
  <si>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</si>
  <si>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</si>
  <si>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</si>
  <si>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</si>
  <si>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</si>
  <si>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</si>
  <si>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</si>
  <si>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</si>
  <si>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</si>
  <si>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</si>
  <si>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</si>
  <si>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</si>
  <si>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</si>
  <si>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</si>
  <si>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</si>
  <si>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</si>
  <si>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</si>
  <si>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</si>
  <si>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</si>
  <si>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</si>
  <si>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</si>
  <si>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</si>
  <si>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</si>
  <si>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</si>
  <si>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</si>
  <si>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</si>
  <si>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</si>
  <si>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</si>
  <si>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</si>
  <si>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</si>
  <si>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</si>
  <si>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</si>
  <si>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</si>
  <si>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</si>
  <si>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</si>
  <si>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</si>
  <si>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</si>
  <si>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</si>
  <si>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</si>
  <si>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</si>
  <si>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</si>
  <si>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</si>
  <si>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</si>
  <si>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</si>
  <si>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</si>
  <si>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</si>
  <si>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</si>
  <si>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</si>
  <si>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</si>
  <si>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</si>
  <si>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</si>
  <si>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</si>
  <si>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</si>
  <si>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</si>
  <si>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</si>
  <si>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</si>
  <si>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</si>
  <si>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</si>
  <si>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</si>
  <si>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</si>
  <si>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</si>
  <si>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</si>
  <si>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</si>
  <si>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</si>
  <si>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</si>
  <si>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</si>
  <si>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</si>
  <si>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</si>
  <si>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</si>
  <si>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</si>
  <si>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</si>
  <si>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</si>
  <si>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</si>
  <si>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</si>
  <si>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</si>
  <si>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</si>
  <si>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</si>
  <si>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</si>
  <si>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</si>
  <si>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</si>
  <si>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</si>
  <si>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</si>
  <si>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</si>
  <si>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</si>
  <si>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</si>
  <si>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</si>
  <si>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</si>
  <si>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</si>
  <si>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</si>
  <si>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</si>
  <si>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</si>
  <si>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</si>
  <si>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</si>
  <si>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</si>
  <si>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</si>
  <si>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</si>
  <si>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</si>
  <si>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</si>
  <si>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</si>
  <si>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</si>
  <si>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</si>
  <si>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</si>
  <si>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</si>
  <si>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</si>
  <si>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</si>
  <si>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</si>
  <si>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</si>
  <si>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</si>
  <si>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</si>
  <si>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</si>
  <si>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</si>
  <si>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</si>
  <si>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</si>
  <si>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</si>
  <si>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</si>
  <si>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</si>
  <si>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</si>
  <si>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</si>
  <si>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</si>
  <si>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</si>
  <si>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</si>
  <si>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</si>
  <si>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</si>
  <si>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</si>
  <si>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</si>
  <si>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</si>
  <si>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</si>
  <si>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</si>
  <si>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</si>
  <si>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</si>
  <si>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</si>
  <si>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</si>
  <si>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</si>
  <si>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</si>
  <si>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</si>
  <si>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</si>
  <si>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</si>
  <si>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</si>
  <si>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</si>
  <si>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</si>
  <si>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</si>
  <si>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</si>
  <si>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</si>
  <si>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</si>
  <si>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</si>
  <si>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</si>
  <si>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</si>
  <si>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</si>
  <si>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</si>
  <si>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</si>
  <si>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</si>
  <si>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</si>
  <si>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</si>
  <si>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</si>
  <si>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</si>
  <si>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</si>
  <si>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</si>
  <si>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</si>
  <si>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</si>
  <si>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</si>
  <si>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</si>
  <si>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</si>
  <si>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</si>
  <si>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</si>
  <si>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</si>
  <si>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</si>
  <si>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</si>
  <si>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</si>
  <si>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</si>
  <si>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</si>
  <si>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</si>
  <si>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</si>
  <si>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</si>
  <si>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</si>
  <si>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</si>
  <si>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</si>
  <si>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</si>
  <si>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</si>
  <si>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</si>
  <si>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</si>
  <si>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</si>
  <si>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</si>
  <si>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</si>
  <si>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</si>
  <si>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</si>
  <si>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</si>
  <si>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</si>
  <si>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</si>
  <si>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</si>
  <si>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</si>
  <si>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</si>
  <si>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</si>
  <si>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</si>
  <si>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</si>
  <si>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</si>
  <si>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</si>
  <si>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</si>
  <si>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</si>
  <si>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</si>
  <si>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</si>
  <si>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</si>
  <si>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</si>
  <si>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</si>
  <si>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</si>
  <si>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</si>
  <si>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</si>
  <si>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</si>
  <si>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</si>
  <si>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</si>
  <si>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</si>
  <si>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</si>
  <si>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</si>
  <si>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</si>
  <si>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</si>
  <si>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</si>
  <si>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</si>
  <si>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</si>
  <si>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</si>
  <si>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</si>
  <si>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</si>
  <si>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</si>
  <si>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</si>
  <si>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</si>
  <si>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</si>
  <si>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</si>
  <si>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</si>
  <si>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</si>
  <si>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</si>
  <si>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</si>
  <si>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</si>
  <si>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</si>
  <si>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</si>
  <si>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</si>
  <si>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</si>
  <si>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</si>
  <si>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</si>
  <si>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</si>
  <si>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</si>
  <si>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</si>
  <si>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</si>
  <si>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</si>
  <si>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</si>
  <si>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</si>
  <si>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</si>
  <si>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</si>
  <si>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</si>
  <si>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</si>
  <si>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</si>
  <si>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</si>
  <si>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</si>
  <si>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</si>
  <si>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</si>
  <si>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</si>
  <si>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</si>
  <si>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</si>
  <si>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</si>
  <si>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</si>
  <si>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</si>
  <si>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</si>
  <si>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</si>
  <si>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</si>
  <si>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</si>
  <si>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</si>
  <si>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</si>
  <si>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</si>
  <si>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</si>
  <si>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</si>
  <si>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</si>
  <si>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</si>
  <si>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</si>
  <si>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</si>
  <si>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</si>
  <si>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</si>
  <si>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</si>
  <si>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</si>
  <si>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</si>
  <si>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</si>
  <si>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</si>
  <si>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</si>
  <si>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</si>
  <si>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</si>
  <si>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</si>
  <si>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</si>
  <si>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</si>
  <si>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</si>
  <si>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</si>
  <si>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</si>
  <si>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</si>
  <si>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</si>
  <si>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</si>
  <si>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</si>
  <si>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</si>
  <si>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</si>
  <si>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</si>
  <si>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</si>
  <si>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</si>
  <si>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</si>
  <si>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</si>
  <si>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</si>
  <si>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</si>
  <si>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</si>
  <si>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</si>
  <si>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</si>
  <si>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</si>
  <si>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</si>
  <si>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</si>
  <si>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</si>
  <si>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</si>
  <si>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</si>
  <si>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</si>
  <si>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</si>
  <si>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</si>
  <si>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</si>
  <si>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</si>
  <si>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</si>
  <si>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</si>
  <si>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</si>
  <si>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</si>
  <si>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</si>
  <si>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</si>
  <si>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</si>
  <si>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</si>
  <si>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</si>
  <si>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</si>
  <si>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</si>
  <si>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</si>
  <si>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</si>
  <si>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</si>
  <si>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</si>
  <si>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</si>
  <si>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</si>
  <si>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</si>
  <si>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</si>
  <si>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</si>
  <si>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</si>
  <si>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</si>
  <si>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</si>
  <si>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</si>
  <si>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</si>
  <si>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</si>
  <si>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</si>
  <si>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</si>
  <si>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</si>
  <si>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</si>
  <si>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</si>
  <si>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</si>
  <si>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</si>
  <si>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</si>
  <si>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</si>
  <si>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</si>
  <si>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</si>
  <si>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</si>
  <si>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</si>
  <si>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</si>
  <si>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</si>
  <si>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</si>
  <si>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</si>
  <si>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</si>
  <si>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</si>
  <si>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</si>
  <si>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</si>
  <si>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</si>
  <si>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</si>
  <si>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</si>
  <si>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</si>
  <si>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</si>
  <si>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</si>
  <si>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</si>
  <si>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</si>
  <si>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</si>
  <si>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</si>
  <si>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</si>
  <si>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</si>
  <si>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</si>
  <si>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</si>
  <si>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</si>
  <si>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</si>
  <si>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</si>
  <si>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</si>
  <si>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</si>
  <si>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</si>
  <si>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</si>
  <si>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</si>
  <si>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</si>
  <si>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</si>
  <si>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</si>
  <si>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</si>
  <si>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</si>
  <si>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</si>
  <si>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</si>
  <si>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</si>
  <si>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</si>
  <si>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</si>
  <si>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</si>
  <si>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</si>
  <si>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</si>
  <si>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</si>
  <si>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</si>
  <si>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</si>
  <si>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</si>
  <si>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</si>
  <si>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</si>
  <si>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</si>
  <si>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</si>
  <si>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</si>
  <si>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</si>
  <si>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</si>
  <si>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</si>
  <si>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</si>
  <si>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</si>
  <si>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</si>
  <si>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</si>
  <si>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</si>
  <si>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</si>
  <si>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</si>
  <si>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</si>
  <si>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</si>
  <si>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</si>
  <si>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</si>
  <si>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</si>
  <si>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</si>
  <si>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</si>
  <si>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</si>
  <si>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</si>
  <si>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</si>
  <si>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</si>
  <si>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</si>
  <si>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</si>
  <si>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</si>
  <si>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</si>
  <si>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</si>
  <si>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</si>
  <si>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</si>
  <si>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</si>
  <si>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</si>
  <si>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</si>
  <si>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</si>
  <si>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</si>
  <si>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</si>
  <si>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</si>
  <si>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</si>
  <si>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</si>
  <si>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</si>
  <si>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</si>
  <si>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</si>
  <si>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</si>
  <si>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</si>
  <si>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</si>
  <si>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</si>
  <si>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</si>
  <si>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</si>
  <si>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</si>
  <si>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</si>
  <si>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</si>
  <si>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</si>
  <si>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</si>
  <si>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</si>
  <si>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</si>
  <si>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</si>
  <si>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</si>
  <si>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</si>
  <si>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</si>
  <si>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</si>
  <si>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</si>
  <si>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</si>
  <si>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</si>
  <si>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</si>
  <si>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</si>
  <si>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</si>
  <si>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</si>
  <si>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</si>
  <si>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</si>
  <si>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</si>
  <si>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</si>
  <si>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</si>
  <si>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</si>
  <si>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</si>
  <si>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</si>
  <si>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</si>
  <si>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</si>
  <si>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</si>
  <si>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</si>
  <si>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</si>
  <si>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</si>
  <si>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</si>
  <si>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</si>
  <si>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</si>
  <si>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</si>
  <si>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</si>
  <si>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</si>
  <si>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</si>
  <si>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</si>
  <si>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</si>
  <si>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</si>
  <si>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</si>
  <si>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</si>
  <si>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</si>
  <si>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</si>
  <si>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</si>
  <si>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</si>
  <si>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</si>
  <si>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</si>
  <si>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</si>
  <si>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</si>
  <si>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</si>
  <si>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</si>
  <si>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</si>
  <si>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</si>
  <si>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</si>
  <si>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</si>
  <si>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</si>
  <si>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</si>
  <si>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</si>
  <si>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</si>
  <si>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</si>
  <si>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</si>
  <si>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</si>
  <si>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</si>
  <si>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</si>
  <si>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</si>
  <si>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</si>
  <si>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</si>
  <si>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</si>
  <si>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</si>
  <si>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</si>
  <si>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</si>
  <si>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</si>
  <si>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</si>
  <si>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</si>
  <si>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</si>
  <si>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</si>
  <si>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</si>
  <si>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</si>
  <si>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</si>
  <si>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</si>
  <si>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</si>
  <si>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</si>
  <si>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</si>
  <si>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</si>
  <si>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</si>
  <si>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</si>
  <si>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</si>
  <si>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</si>
  <si>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</si>
  <si>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</si>
  <si>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</si>
  <si>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</si>
  <si>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</si>
  <si>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</si>
  <si>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</si>
  <si>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</si>
  <si>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</si>
  <si>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</si>
  <si>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</si>
  <si>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</si>
  <si>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</si>
  <si>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</si>
  <si>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</si>
  <si>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</si>
  <si>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</si>
  <si>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</si>
  <si>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</si>
  <si>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</si>
  <si>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</si>
  <si>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</si>
  <si>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</si>
  <si>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</si>
  <si>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</si>
  <si>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</si>
  <si>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</si>
  <si>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</si>
  <si>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</si>
  <si>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</si>
  <si>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</si>
  <si>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</si>
  <si>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</si>
  <si>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</si>
  <si>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</si>
  <si>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</si>
  <si>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</si>
  <si>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</si>
  <si>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</si>
  <si>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</si>
  <si>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</si>
  <si>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</si>
  <si>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</si>
  <si>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</si>
  <si>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</si>
  <si>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</si>
  <si>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</si>
  <si>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</si>
  <si>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</si>
  <si>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</si>
  <si>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</si>
  <si>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</si>
  <si>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</si>
  <si>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</si>
  <si>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</si>
  <si>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</si>
  <si>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</si>
  <si>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</si>
  <si>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</si>
  <si>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</si>
  <si>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</si>
  <si>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</si>
  <si>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</si>
  <si>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</si>
  <si>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</si>
  <si>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</si>
  <si>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</si>
  <si>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</si>
  <si>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</si>
  <si>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</si>
  <si>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</si>
  <si>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</si>
  <si>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</si>
  <si>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</si>
  <si>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</si>
  <si>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</si>
  <si>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</si>
  <si>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</si>
  <si>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</si>
  <si>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</si>
  <si>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</si>
  <si>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</si>
  <si>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</si>
  <si>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</si>
  <si>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</si>
  <si>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</si>
  <si>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</si>
  <si>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</si>
  <si>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</si>
  <si>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</si>
  <si>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</si>
  <si>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</si>
  <si>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</si>
  <si>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</si>
  <si>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</si>
  <si>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</si>
  <si>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</si>
  <si>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</si>
  <si>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</si>
  <si>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</si>
  <si>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</si>
  <si>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</si>
  <si>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</si>
  <si>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</si>
  <si>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</si>
  <si>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</si>
  <si>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</si>
  <si>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</si>
  <si>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</si>
  <si>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</si>
  <si>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</si>
  <si>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</si>
  <si>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</si>
  <si>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</si>
  <si>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</si>
  <si>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</si>
  <si>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</si>
  <si>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</si>
  <si>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</si>
  <si>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</si>
  <si>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</si>
  <si>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</si>
  <si>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</si>
  <si>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</si>
  <si>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</si>
  <si>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</si>
  <si>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</si>
  <si>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</si>
  <si>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</si>
  <si>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</si>
  <si>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</si>
  <si>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</si>
  <si>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</si>
  <si>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</si>
  <si>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</si>
  <si>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</si>
  <si>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</si>
  <si>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</si>
  <si>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</si>
  <si>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</si>
  <si>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</si>
  <si>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</si>
  <si>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</si>
  <si>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</si>
  <si>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</si>
  <si>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</si>
  <si>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</si>
  <si>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</si>
  <si>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</si>
  <si>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</si>
  <si>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</si>
  <si>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</si>
  <si>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</si>
  <si>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</si>
  <si>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</si>
  <si>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</si>
  <si>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</si>
  <si>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</si>
  <si>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</si>
  <si>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</si>
  <si>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</si>
  <si>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</si>
  <si>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</si>
  <si>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</si>
  <si>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</si>
  <si>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</si>
  <si>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</si>
  <si>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</si>
  <si>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</si>
  <si>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</si>
  <si>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</si>
  <si>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</si>
  <si>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</si>
  <si>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</si>
  <si>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</si>
  <si>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</si>
  <si>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</si>
  <si>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</si>
  <si>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</si>
  <si>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</si>
  <si>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</si>
  <si>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</si>
  <si>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</si>
  <si>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</si>
  <si>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</si>
  <si>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</si>
  <si>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</si>
  <si>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</si>
  <si>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</si>
  <si>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</si>
  <si>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</si>
  <si>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</si>
  <si>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</si>
  <si>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</si>
  <si>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</si>
  <si>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</si>
  <si>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</si>
  <si>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</si>
  <si>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</si>
  <si>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</si>
  <si>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</si>
  <si>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</si>
  <si>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</si>
  <si>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</si>
  <si>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</si>
  <si>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</si>
  <si>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</si>
  <si>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</si>
  <si>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</si>
  <si>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</si>
  <si>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</si>
  <si>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</si>
  <si>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</si>
  <si>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</si>
  <si>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</si>
  <si>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</si>
  <si>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</si>
  <si>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</si>
  <si>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</si>
  <si>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</si>
  <si>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</si>
  <si>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</si>
  <si>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</si>
  <si>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</si>
  <si>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</si>
  <si>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</si>
  <si>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</si>
  <si>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</si>
  <si>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</si>
  <si>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</si>
  <si>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</si>
  <si>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</si>
  <si>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</si>
  <si>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</si>
  <si>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</si>
  <si>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</si>
  <si>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</si>
  <si>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</si>
  <si>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</si>
  <si>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</si>
  <si>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</si>
  <si>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</si>
  <si>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</si>
  <si>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</si>
  <si>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</si>
  <si>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</si>
  <si>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</si>
  <si>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</si>
  <si>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</si>
  <si>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</si>
  <si>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</si>
  <si>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</si>
  <si>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</si>
  <si>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</si>
  <si>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</si>
  <si>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</si>
  <si>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</si>
  <si>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</si>
  <si>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</si>
  <si>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</si>
  <si>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</si>
  <si>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</si>
  <si>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</si>
  <si>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</si>
  <si>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</si>
  <si>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</si>
  <si>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</si>
  <si>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</si>
  <si>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</si>
  <si>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</si>
  <si>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</si>
  <si>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</si>
  <si>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</si>
  <si>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</si>
  <si>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</si>
  <si>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</si>
  <si>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</si>
  <si>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</si>
  <si>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</si>
  <si>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</si>
  <si>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</si>
  <si>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</si>
  <si>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</si>
  <si>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</si>
  <si>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</si>
  <si>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</si>
  <si>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</si>
  <si>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</si>
  <si>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</si>
  <si>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</si>
  <si>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</si>
  <si>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</si>
  <si>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</si>
  <si>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</si>
  <si>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</si>
  <si>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</si>
  <si>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</si>
  <si>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</si>
  <si>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</si>
  <si>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</si>
  <si>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</si>
  <si>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</si>
  <si>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</si>
  <si>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</si>
  <si>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</si>
  <si>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</si>
  <si>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</si>
  <si>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</si>
  <si>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</si>
  <si>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</si>
  <si>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</si>
  <si>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</si>
  <si>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</si>
  <si>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</si>
  <si>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</si>
  <si>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</si>
  <si>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</si>
  <si>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</si>
  <si>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</si>
  <si>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</si>
  <si>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</si>
  <si>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</si>
  <si>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</si>
  <si>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</si>
  <si>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</si>
  <si>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</si>
  <si>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</si>
  <si>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</si>
  <si>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</si>
  <si>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</si>
  <si>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</si>
  <si>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</si>
  <si>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</si>
  <si>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</si>
  <si>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</si>
  <si>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</si>
  <si>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</si>
  <si>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</si>
  <si>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</si>
  <si>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</si>
  <si>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</si>
  <si>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</si>
  <si>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</si>
  <si>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</si>
  <si>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</si>
  <si>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</si>
  <si>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</si>
  <si>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</si>
  <si>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</si>
  <si>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</si>
  <si>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</si>
  <si>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</si>
  <si>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</si>
  <si>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</si>
  <si>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</si>
  <si>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</si>
  <si>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</si>
  <si>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</si>
  <si>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</si>
  <si>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</si>
  <si>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</si>
  <si>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</si>
  <si>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</si>
  <si>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</si>
  <si>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</si>
  <si>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</si>
  <si>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</si>
  <si>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</si>
  <si>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</si>
  <si>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</si>
  <si>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</si>
  <si>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</si>
  <si>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</si>
  <si>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</si>
  <si>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</si>
  <si>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</si>
  <si>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</si>
  <si>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</si>
  <si>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</si>
  <si>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</si>
  <si>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</si>
  <si>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</si>
  <si>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</si>
  <si>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</si>
  <si>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</si>
  <si>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</si>
  <si>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</si>
  <si>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</si>
  <si>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</si>
  <si>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</si>
  <si>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</si>
  <si>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</si>
  <si>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</si>
  <si>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</si>
  <si>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</si>
  <si>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</si>
  <si>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</si>
  <si>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</si>
  <si>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</si>
  <si>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</si>
  <si>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</si>
  <si>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</si>
  <si>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</si>
  <si>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</si>
  <si>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</si>
  <si>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</si>
  <si>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</si>
  <si>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</si>
  <si>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</si>
  <si>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</si>
  <si>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</si>
  <si>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</si>
  <si>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</si>
  <si>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</si>
  <si>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</si>
  <si>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</si>
  <si>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</si>
  <si>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</si>
  <si>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</si>
  <si>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</si>
  <si>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</si>
  <si>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</si>
  <si>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</si>
  <si>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</si>
  <si>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</si>
  <si>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</si>
  <si>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</si>
  <si>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</si>
  <si>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</si>
  <si>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</si>
  <si>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</si>
  <si>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</si>
  <si>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</si>
  <si>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</si>
  <si>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</si>
  <si>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</si>
  <si>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</si>
  <si>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</si>
  <si>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</si>
  <si>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</si>
  <si>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</si>
  <si>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</si>
  <si>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</si>
  <si>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</si>
  <si>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</si>
  <si>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</si>
  <si>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</si>
  <si>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</si>
  <si>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</si>
  <si>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</si>
  <si>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</si>
  <si>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</si>
  <si>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</si>
  <si>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</si>
  <si>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</si>
  <si>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</si>
  <si>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</si>
  <si>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</si>
  <si>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</si>
  <si>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</si>
  <si>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</si>
  <si>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</si>
  <si>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</si>
  <si>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</si>
  <si>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</si>
  <si>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</si>
  <si>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</si>
  <si>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</si>
  <si>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</si>
  <si>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</si>
  <si>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</si>
  <si>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</si>
  <si>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</si>
  <si>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</si>
  <si>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</si>
  <si>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</si>
  <si>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</si>
  <si>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</si>
  <si>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</si>
  <si>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</si>
  <si>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</si>
  <si>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</si>
  <si>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</si>
  <si>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</si>
  <si>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</si>
  <si>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</si>
  <si>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</si>
  <si>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</si>
  <si>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</si>
  <si>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</si>
  <si>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</si>
  <si>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</si>
  <si>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</si>
  <si>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</si>
  <si>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</si>
  <si>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</si>
  <si>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</si>
  <si>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</si>
  <si>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</si>
  <si>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</si>
  <si>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</si>
  <si>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</si>
  <si>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</si>
  <si>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</si>
  <si>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</si>
  <si>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</si>
  <si>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</si>
  <si>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</si>
  <si>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</si>
  <si>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</si>
  <si>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</si>
  <si>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</si>
  <si>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</si>
  <si>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</si>
  <si>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</si>
  <si>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</si>
  <si>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</si>
  <si>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</si>
  <si>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</si>
  <si>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</si>
  <si>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</si>
  <si>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</si>
  <si>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</si>
  <si>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</si>
  <si>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</si>
  <si>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</si>
  <si>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</si>
  <si>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</si>
  <si>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</si>
  <si>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</si>
  <si>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</si>
  <si>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</si>
  <si>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</si>
  <si>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</si>
  <si>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</si>
  <si>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</si>
  <si>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</si>
  <si>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</si>
  <si>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</si>
  <si>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</si>
  <si>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</si>
  <si>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</si>
  <si>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</si>
  <si>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</si>
  <si>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</si>
  <si>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</si>
  <si>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</si>
  <si>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</si>
  <si>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</si>
  <si>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</si>
  <si>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</si>
  <si>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</si>
  <si>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</si>
  <si>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</si>
  <si>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</si>
  <si>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</si>
  <si>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</si>
  <si>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</si>
  <si>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</si>
  <si>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</si>
  <si>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</si>
  <si>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</si>
  <si>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</si>
  <si>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</si>
  <si>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</si>
  <si>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</si>
  <si>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</si>
  <si>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</si>
  <si>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</si>
  <si>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</si>
  <si>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</si>
  <si>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</si>
  <si>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</si>
  <si>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</si>
  <si>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</si>
  <si>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</si>
  <si>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</si>
  <si>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</si>
  <si>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</si>
  <si>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</si>
  <si>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</si>
  <si>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</si>
  <si>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</si>
  <si>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</si>
  <si>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</si>
  <si>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</si>
  <si>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</si>
  <si>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</si>
  <si>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</si>
  <si>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</si>
  <si>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</si>
  <si>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</si>
  <si>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</si>
  <si>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</si>
  <si>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</si>
  <si>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</si>
  <si>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</si>
  <si>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</si>
  <si>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</si>
  <si>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</si>
  <si>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</si>
  <si>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</si>
  <si>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</si>
  <si>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</si>
  <si>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</si>
  <si>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</si>
  <si>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</si>
  <si>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</si>
  <si>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</si>
  <si>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</si>
  <si>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</si>
  <si>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</si>
  <si>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</si>
  <si>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</si>
  <si>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</si>
  <si>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</si>
  <si>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</si>
  <si>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</si>
  <si>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</si>
  <si>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</si>
  <si>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</si>
  <si>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</si>
  <si>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</si>
  <si>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</si>
  <si>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</si>
  <si>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</si>
  <si>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</si>
  <si>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</si>
  <si>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</si>
  <si>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</si>
  <si>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</si>
  <si>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</si>
  <si>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</si>
  <si>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</si>
  <si>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</si>
  <si>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</si>
  <si>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</si>
  <si>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</si>
  <si>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</si>
  <si>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</si>
  <si>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</si>
  <si>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</si>
  <si>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</si>
  <si>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</si>
  <si>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</si>
  <si>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</si>
  <si>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</si>
  <si>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</si>
  <si>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</si>
  <si>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</si>
  <si>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</si>
  <si>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</si>
  <si>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</si>
  <si>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</si>
  <si>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</si>
  <si>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</si>
  <si>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</si>
  <si>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</si>
  <si>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</si>
  <si>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</si>
  <si>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</si>
  <si>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</si>
  <si>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</si>
  <si>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</si>
  <si>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</si>
  <si>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</si>
  <si>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</si>
  <si>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</si>
  <si>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</si>
  <si>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</si>
  <si>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</si>
  <si>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</si>
  <si>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</si>
  <si>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</si>
  <si>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</si>
  <si>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</si>
  <si>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</si>
  <si>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</si>
  <si>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</si>
  <si>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</si>
  <si>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</si>
  <si>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</si>
  <si>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</si>
  <si>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</si>
  <si>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</si>
  <si>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</si>
  <si>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</si>
  <si>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</si>
  <si>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</si>
  <si>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</si>
  <si>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</si>
  <si>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</si>
  <si>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</si>
  <si>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</si>
  <si>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</si>
  <si>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</si>
  <si>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</si>
  <si>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</si>
  <si>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</si>
  <si>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</si>
  <si>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</si>
  <si>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</si>
  <si>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</si>
  <si>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</si>
  <si>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</si>
  <si>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</si>
  <si>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</si>
  <si>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</si>
  <si>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</si>
  <si>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</si>
  <si>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</si>
  <si>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</si>
  <si>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</si>
  <si>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</si>
  <si>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</si>
  <si>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</si>
  <si>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</si>
  <si>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</si>
  <si>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</si>
  <si>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</si>
  <si>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</si>
  <si>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</si>
  <si>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</si>
  <si>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</si>
  <si>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</si>
  <si>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</si>
  <si>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</si>
  <si>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</si>
  <si>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</si>
  <si>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</si>
  <si>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</si>
  <si>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</si>
  <si>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</si>
  <si>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</si>
  <si>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</si>
  <si>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</si>
  <si>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</si>
  <si>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</si>
  <si>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</si>
  <si>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</si>
  <si>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</si>
  <si>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</si>
  <si>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</si>
  <si>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</si>
  <si>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</si>
  <si>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</si>
  <si>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</si>
  <si>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</si>
  <si>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</si>
  <si>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</si>
  <si>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</si>
  <si>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</si>
  <si>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</si>
  <si>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</si>
  <si>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</si>
  <si>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</si>
  <si>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</si>
  <si>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</si>
  <si>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</si>
  <si>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</si>
  <si>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</si>
  <si>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</si>
  <si>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</si>
  <si>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</si>
  <si>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</si>
  <si>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</si>
  <si>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</si>
  <si>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</si>
  <si>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</si>
  <si>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</si>
  <si>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</si>
  <si>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</si>
  <si>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</si>
  <si>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</si>
  <si>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</si>
  <si>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</si>
  <si>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</si>
  <si>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</si>
  <si>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</si>
  <si>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</si>
  <si>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</si>
  <si>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</si>
  <si>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</si>
  <si>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</si>
  <si>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</si>
  <si>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</si>
  <si>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</si>
  <si>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</si>
  <si>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</si>
  <si>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</si>
  <si>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</si>
  <si>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</si>
  <si>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</si>
  <si>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</si>
  <si>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</si>
  <si>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</si>
  <si>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</si>
  <si>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</si>
  <si>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</si>
  <si>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</si>
  <si>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</si>
  <si>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</si>
  <si>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</si>
  <si>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</si>
  <si>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</si>
  <si>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</si>
  <si>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</si>
  <si>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</si>
  <si>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</si>
  <si>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</si>
  <si>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</si>
  <si>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</si>
  <si>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</si>
  <si>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</si>
  <si>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</si>
  <si>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</si>
  <si>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</si>
  <si>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</si>
  <si>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</si>
  <si>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</si>
  <si>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</si>
  <si>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</si>
  <si>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</si>
  <si>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</si>
  <si>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</si>
  <si>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</si>
  <si>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</si>
  <si>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</si>
  <si>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</si>
  <si>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</si>
  <si>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</si>
  <si>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</si>
  <si>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</si>
  <si>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</si>
  <si>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</si>
  <si>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</si>
  <si>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</si>
  <si>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</si>
  <si>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</si>
  <si>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</si>
  <si>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</si>
  <si>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</si>
  <si>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</si>
  <si>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</si>
  <si>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</si>
  <si>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</si>
  <si>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</si>
  <si>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</si>
  <si>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</si>
  <si>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</si>
  <si>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</si>
  <si>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</si>
  <si>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</si>
  <si>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</si>
  <si>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</si>
  <si>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</si>
  <si>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</si>
  <si>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</si>
  <si>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</si>
  <si>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</si>
  <si>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</si>
  <si>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</si>
  <si>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</si>
  <si>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</si>
  <si>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</si>
  <si>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</si>
  <si>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</si>
  <si>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</si>
  <si>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</si>
  <si>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</si>
  <si>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</si>
  <si>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</si>
  <si>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</si>
  <si>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</si>
  <si>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</si>
  <si>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</si>
  <si>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</si>
  <si>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</si>
  <si>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</si>
  <si>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</si>
  <si>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</si>
  <si>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</si>
  <si>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</si>
  <si>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</si>
  <si>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</si>
  <si>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</si>
  <si>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</si>
  <si>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</si>
  <si>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</si>
  <si>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</si>
  <si>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</si>
  <si>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</si>
  <si>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</si>
  <si>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</si>
  <si>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</si>
  <si>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</si>
  <si>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</si>
  <si>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</si>
  <si>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</si>
  <si>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</si>
  <si>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</si>
  <si>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</si>
  <si>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</si>
  <si>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</si>
  <si>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</si>
  <si>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</si>
  <si>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</si>
  <si>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</si>
  <si>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</si>
  <si>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</si>
  <si>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</si>
  <si>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</si>
  <si>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</si>
  <si>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</si>
  <si>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</si>
  <si>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</si>
  <si>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</si>
  <si>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</si>
  <si>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</si>
  <si>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</si>
  <si>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</si>
  <si>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</si>
  <si>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</si>
  <si>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</si>
  <si>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</si>
  <si>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</si>
  <si>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</si>
  <si>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</si>
  <si>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</si>
  <si>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</si>
  <si>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</si>
  <si>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</si>
  <si>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</si>
  <si>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</si>
  <si>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</si>
  <si>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</si>
  <si>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</si>
  <si>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</si>
  <si>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</si>
  <si>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</si>
  <si>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</si>
  <si>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</si>
  <si>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</si>
  <si>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</si>
  <si>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</si>
  <si>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</si>
  <si>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</si>
  <si>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</si>
  <si>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</si>
  <si>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</si>
  <si>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</si>
  <si>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</si>
  <si>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</si>
  <si>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</si>
  <si>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</si>
  <si>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</si>
  <si>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</si>
  <si>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</si>
  <si>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</si>
  <si>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</si>
  <si>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</si>
  <si>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</si>
  <si>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</si>
  <si>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</si>
  <si>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</si>
  <si>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</si>
  <si>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</si>
  <si>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</si>
  <si>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</si>
  <si>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</si>
  <si>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</si>
  <si>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</si>
  <si>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</si>
  <si>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</si>
  <si>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</si>
  <si>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</si>
  <si>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</si>
  <si>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</si>
  <si>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</si>
  <si>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</si>
  <si>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</si>
  <si>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</si>
  <si>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</si>
  <si>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</si>
  <si>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</si>
  <si>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</si>
  <si>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</si>
  <si>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</si>
  <si>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</si>
  <si>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</si>
  <si>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</si>
  <si>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</si>
  <si>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</si>
  <si>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</si>
  <si>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</si>
  <si>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</si>
  <si>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</si>
  <si>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</si>
  <si>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</si>
  <si>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</si>
  <si>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</si>
  <si>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</si>
  <si>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</si>
  <si>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</si>
  <si>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</si>
  <si>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</si>
  <si>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</si>
  <si>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</si>
  <si>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</si>
  <si>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</si>
  <si>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</si>
  <si>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</si>
  <si>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</si>
  <si>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</si>
  <si>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</si>
  <si>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</si>
  <si>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</si>
  <si>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</si>
  <si>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</si>
  <si>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</si>
  <si>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</si>
  <si>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</si>
  <si>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</si>
  <si>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</si>
  <si>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</si>
  <si>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</si>
  <si>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</si>
  <si>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</si>
  <si>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</si>
  <si>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</si>
  <si>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</si>
  <si>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</si>
  <si>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</si>
  <si>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</si>
  <si>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</si>
  <si>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</si>
  <si>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</si>
  <si>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</si>
  <si>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</si>
  <si>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</si>
  <si>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</si>
  <si>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</si>
  <si>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</si>
  <si>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</si>
  <si>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</si>
  <si>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</si>
  <si>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</si>
  <si>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</si>
  <si>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</si>
  <si>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</si>
  <si>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</si>
  <si>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</si>
  <si>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</si>
  <si>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</si>
  <si>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</si>
  <si>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</si>
  <si>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</si>
  <si>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</si>
  <si>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</si>
  <si>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</si>
  <si>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</si>
  <si>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</si>
  <si>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</si>
  <si>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</si>
  <si>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</si>
  <si>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</si>
  <si>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</si>
  <si>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</si>
  <si>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</si>
  <si>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</si>
  <si>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</si>
  <si>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</si>
  <si>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</si>
  <si>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</si>
  <si>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</si>
  <si>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</si>
  <si>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</si>
  <si>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</si>
  <si>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</si>
  <si>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</si>
  <si>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</si>
  <si>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</si>
  <si>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</si>
  <si>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</si>
  <si>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</si>
  <si>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</si>
  <si>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</si>
  <si>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</si>
  <si>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</si>
  <si>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</si>
  <si>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</si>
  <si>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</si>
  <si>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</si>
  <si>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</si>
  <si>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</si>
  <si>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</si>
  <si>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</si>
  <si>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</si>
  <si>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</si>
  <si>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</si>
  <si>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</si>
  <si>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</si>
  <si>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</si>
  <si>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</si>
  <si>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</si>
  <si>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</si>
  <si>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</si>
  <si>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</si>
  <si>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</si>
  <si>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</si>
  <si>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</si>
  <si>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</si>
  <si>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</si>
  <si>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</si>
  <si>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</si>
  <si>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</si>
  <si>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</si>
  <si>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</si>
  <si>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</si>
  <si>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</si>
  <si>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</si>
  <si>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</si>
  <si>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</si>
  <si>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</si>
  <si>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</si>
  <si>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</si>
  <si>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</si>
  <si>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</si>
  <si>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</si>
  <si>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</si>
  <si>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</si>
  <si>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</si>
  <si>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</si>
  <si>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</si>
  <si>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</si>
  <si>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</si>
  <si>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</si>
  <si>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</si>
  <si>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</si>
  <si>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</si>
  <si>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</si>
  <si>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</si>
  <si>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</si>
  <si>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</si>
  <si>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</si>
  <si>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</si>
  <si>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</si>
  <si>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</si>
  <si>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</si>
  <si>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</si>
  <si>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</si>
  <si>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</si>
  <si>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</si>
  <si>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</si>
  <si>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</si>
  <si>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</si>
  <si>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</si>
  <si>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</si>
  <si>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</si>
  <si>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</si>
  <si>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</si>
  <si>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</si>
  <si>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</si>
  <si>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</si>
  <si>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</si>
  <si>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</si>
  <si>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</si>
  <si>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</si>
  <si>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</si>
  <si>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</si>
  <si>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</si>
  <si>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</si>
  <si>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</si>
  <si>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</si>
  <si>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</si>
  <si>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</si>
  <si>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</si>
  <si>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</si>
  <si>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</si>
  <si>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</si>
  <si>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</si>
  <si>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</si>
  <si>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</si>
  <si>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</si>
  <si>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</si>
  <si>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</si>
  <si>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</si>
  <si>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</si>
  <si>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</si>
  <si>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</si>
  <si>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</si>
  <si>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</si>
  <si>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</si>
  <si>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</si>
  <si>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</si>
  <si>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</si>
  <si>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</si>
  <si>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</si>
  <si>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</si>
  <si>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</si>
  <si>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</si>
  <si>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</si>
  <si>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</si>
  <si>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</si>
  <si>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</si>
  <si>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</si>
  <si>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</si>
  <si>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</si>
  <si>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</si>
  <si>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</si>
  <si>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</si>
  <si>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</si>
  <si>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</si>
  <si>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</si>
  <si>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</si>
  <si>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</si>
  <si>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</si>
  <si>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</si>
  <si>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</si>
  <si>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</si>
  <si>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</si>
  <si>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</si>
  <si>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</si>
  <si>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</si>
  <si>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</si>
  <si>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</si>
  <si>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</si>
  <si>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</si>
  <si>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</si>
  <si>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</si>
  <si>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</si>
  <si>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</si>
  <si>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</si>
  <si>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</si>
  <si>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</si>
  <si>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</si>
  <si>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</si>
  <si>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</si>
  <si>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</si>
  <si>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</si>
  <si>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</si>
  <si>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</si>
  <si>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</si>
  <si>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</si>
  <si>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</si>
  <si>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</si>
  <si>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</si>
  <si>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</si>
  <si>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</si>
  <si>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</si>
  <si>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</si>
  <si>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</si>
  <si>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</si>
  <si>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</si>
  <si>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</si>
  <si>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</si>
  <si>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</si>
  <si>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</si>
  <si>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</si>
  <si>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</si>
  <si>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</si>
  <si>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</si>
  <si>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</si>
  <si>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</si>
  <si>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</si>
  <si>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</si>
  <si>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</si>
  <si>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</si>
  <si>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</si>
  <si>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</si>
  <si>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</si>
  <si>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</si>
  <si>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</si>
  <si>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</si>
  <si>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</si>
  <si>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</si>
  <si>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</si>
  <si>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</si>
  <si>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</si>
  <si>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</si>
  <si>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</si>
  <si>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</si>
  <si>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</si>
  <si>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</si>
  <si>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</si>
  <si>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</si>
  <si>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</si>
  <si>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</si>
  <si>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</si>
  <si>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</si>
  <si>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</si>
  <si>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</si>
  <si>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</si>
  <si>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</si>
  <si>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</si>
  <si>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</si>
  <si>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</si>
  <si>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</si>
  <si>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</si>
  <si>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</si>
  <si>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</si>
  <si>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</si>
  <si>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</si>
  <si>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</si>
  <si>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</si>
  <si>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</si>
  <si>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</si>
  <si>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</si>
  <si>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</si>
  <si>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</si>
  <si>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</si>
  <si>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</si>
  <si>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</si>
  <si>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</si>
  <si>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</si>
  <si>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</si>
  <si>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</si>
  <si>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</si>
  <si>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</si>
  <si>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</si>
  <si>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</si>
  <si>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</si>
  <si>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</si>
  <si>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</si>
  <si>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</si>
  <si>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</si>
  <si>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</si>
  <si>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</si>
  <si>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</si>
  <si>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</si>
  <si>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</si>
  <si>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</si>
  <si>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</si>
  <si>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</si>
  <si>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</si>
  <si>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</si>
  <si>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</si>
  <si>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</si>
  <si>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</si>
  <si>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</si>
  <si>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</si>
  <si>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</si>
  <si>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</si>
  <si>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</si>
  <si>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</si>
  <si>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</si>
  <si>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</si>
  <si>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</si>
  <si>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</si>
  <si>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</si>
  <si>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</si>
  <si>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</si>
  <si>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</si>
  <si>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</si>
  <si>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</si>
  <si>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</si>
  <si>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</si>
  <si>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</si>
  <si>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</si>
  <si>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</si>
  <si>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</si>
  <si>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</si>
  <si>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</si>
  <si>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</si>
  <si>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</si>
  <si>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</si>
  <si>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</si>
  <si>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</si>
  <si>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</si>
  <si>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</si>
  <si>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</si>
  <si>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</si>
  <si>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</si>
  <si>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</si>
  <si>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</si>
  <si>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</si>
  <si>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</si>
  <si>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</si>
  <si>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</si>
  <si>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</si>
  <si>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</si>
  <si>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</si>
  <si>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</si>
  <si>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</si>
  <si>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</si>
  <si>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</si>
  <si>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</si>
  <si>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</si>
  <si>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</si>
  <si>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</si>
  <si>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</si>
  <si>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</si>
  <si>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</si>
  <si>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</si>
  <si>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</si>
  <si>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</si>
  <si>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</si>
  <si>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</si>
  <si>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</si>
  <si>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</si>
  <si>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</si>
  <si>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</si>
  <si>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</si>
  <si>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</si>
  <si>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</si>
  <si>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</si>
  <si>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</si>
  <si>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</si>
  <si>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</si>
  <si>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</si>
  <si>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</si>
  <si>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</si>
  <si>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</si>
  <si>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</si>
  <si>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</si>
  <si>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</si>
  <si>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</si>
  <si>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</si>
  <si>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</si>
  <si>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</si>
  <si>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</si>
  <si>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</si>
  <si>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</si>
  <si>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</si>
  <si>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</si>
  <si>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</si>
  <si>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</si>
  <si>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</si>
  <si>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</si>
  <si>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</si>
  <si>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</si>
  <si>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</si>
  <si>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</si>
  <si>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</si>
  <si>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</si>
  <si>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</si>
  <si>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</si>
  <si>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</si>
  <si>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</si>
  <si>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</si>
  <si>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</si>
  <si>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</si>
  <si>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</si>
  <si>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</si>
  <si>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</si>
  <si>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</si>
  <si>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</si>
  <si>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</si>
  <si>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</si>
  <si>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</si>
  <si>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</si>
  <si>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</si>
  <si>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</si>
  <si>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</si>
  <si>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</si>
  <si>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</si>
  <si>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</si>
  <si>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</si>
  <si>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</si>
  <si>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</si>
  <si>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</si>
  <si>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</si>
  <si>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</si>
  <si>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</si>
  <si>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</si>
  <si>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</si>
  <si>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</si>
  <si>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</si>
  <si>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</si>
  <si>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</si>
  <si>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</si>
  <si>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</si>
  <si>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</si>
  <si>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</si>
  <si>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</si>
  <si>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</si>
  <si>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</si>
  <si>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</si>
  <si>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</si>
  <si>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</si>
  <si>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</si>
  <si>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</si>
  <si>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</si>
  <si>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</si>
  <si>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</si>
  <si>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</si>
  <si>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</si>
  <si>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</si>
  <si>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</si>
  <si>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</si>
  <si>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</si>
  <si>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</si>
  <si>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</si>
  <si>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</si>
  <si>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</si>
  <si>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</si>
  <si>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</si>
  <si>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</si>
  <si>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</si>
  <si>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</si>
  <si>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</si>
  <si>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</si>
  <si>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</si>
  <si>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</si>
  <si>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</si>
  <si>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</si>
  <si>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</si>
  <si>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</si>
  <si>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</si>
  <si>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</si>
  <si>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</si>
  <si>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</si>
  <si>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</si>
  <si>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</si>
  <si>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</si>
  <si>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</si>
  <si>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</si>
  <si>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</si>
  <si>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</si>
  <si>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</si>
  <si>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</si>
  <si>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</si>
  <si>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</si>
  <si>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</si>
  <si>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</si>
  <si>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</si>
  <si>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</si>
  <si>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</si>
  <si>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</si>
  <si>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</si>
  <si>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</si>
  <si>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</si>
  <si>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</si>
  <si>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</si>
  <si>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</si>
  <si>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</si>
  <si>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</si>
  <si>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</si>
  <si>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</si>
  <si>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</si>
  <si>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</si>
  <si>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</si>
  <si>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</si>
  <si>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</si>
  <si>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</si>
  <si>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</si>
  <si>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</si>
  <si>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</si>
  <si>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</si>
  <si>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</si>
  <si>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</si>
  <si>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</si>
  <si>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</si>
  <si>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</si>
  <si>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</si>
  <si>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</si>
  <si>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</si>
  <si>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</si>
  <si>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</si>
  <si>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</si>
  <si>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</si>
  <si>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</si>
  <si>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</si>
  <si>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</si>
  <si>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</si>
  <si>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</si>
  <si>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</si>
  <si>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</si>
  <si>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</si>
  <si>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</si>
  <si>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</si>
  <si>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</si>
  <si>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</si>
  <si>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</si>
  <si>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</si>
  <si>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</si>
  <si>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</si>
  <si>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</si>
  <si>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</si>
  <si>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</si>
  <si>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</si>
  <si>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</si>
  <si>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</si>
  <si>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</si>
  <si>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</si>
  <si>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</si>
  <si>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</si>
  <si>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</si>
  <si>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</si>
  <si>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</si>
  <si>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</si>
  <si>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</si>
  <si>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</si>
  <si>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</si>
  <si>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</si>
  <si>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</si>
  <si>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</si>
  <si>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</si>
  <si>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</si>
  <si>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</si>
  <si>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</si>
  <si>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</si>
  <si>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</si>
  <si>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</si>
  <si>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</si>
  <si>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</si>
  <si>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</si>
  <si>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</si>
  <si>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</si>
  <si>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</si>
  <si>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</si>
  <si>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</si>
  <si>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</si>
  <si>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</si>
  <si>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</si>
  <si>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</si>
  <si>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</si>
  <si>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</si>
  <si>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</si>
  <si>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</si>
  <si>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</si>
  <si>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</si>
  <si>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</si>
  <si>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</si>
  <si>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</si>
  <si>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</si>
  <si>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</si>
  <si>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</si>
  <si>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</si>
  <si>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</si>
  <si>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</si>
  <si>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</si>
  <si>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</si>
  <si>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</si>
  <si>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</si>
  <si>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</si>
  <si>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</si>
  <si>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</si>
  <si>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</si>
  <si>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</si>
  <si>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</si>
  <si>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</si>
  <si>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</si>
  <si>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</si>
  <si>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</si>
  <si>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</si>
  <si>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</si>
  <si>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</si>
  <si>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</si>
  <si>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</si>
  <si>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</si>
  <si>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</si>
  <si>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</si>
  <si>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</si>
  <si>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</si>
  <si>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</si>
  <si>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</si>
  <si>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</si>
  <si>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</si>
  <si>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</si>
  <si>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</si>
  <si>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</si>
  <si>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</si>
  <si>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</si>
  <si>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</si>
  <si>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</si>
  <si>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</si>
  <si>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</si>
  <si>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</si>
  <si>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</si>
  <si>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</si>
  <si>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</si>
  <si>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</si>
  <si>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</si>
  <si>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</si>
  <si>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</si>
  <si>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</si>
  <si>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</si>
  <si>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</si>
  <si>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</si>
  <si>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</si>
  <si>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</si>
  <si>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</si>
  <si>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</si>
  <si>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</si>
  <si>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</si>
  <si>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</si>
  <si>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</si>
  <si>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</si>
  <si>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</si>
  <si>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</si>
  <si>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</si>
  <si>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</si>
  <si>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</si>
  <si>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</si>
  <si>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</si>
  <si>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</si>
  <si>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</si>
  <si>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</si>
  <si>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</si>
  <si>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</si>
  <si>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</si>
  <si>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</si>
  <si>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</si>
  <si>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</si>
  <si>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</si>
  <si>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</si>
  <si>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</si>
  <si>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</si>
  <si>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</si>
  <si>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</si>
  <si>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</si>
  <si>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</si>
  <si>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</si>
  <si>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</si>
  <si>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</si>
  <si>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</si>
  <si>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</si>
  <si>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</si>
  <si>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</si>
  <si>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</si>
  <si>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</si>
  <si>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</si>
  <si>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</si>
  <si>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</si>
  <si>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</si>
  <si>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</si>
  <si>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</si>
  <si>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</si>
  <si>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</si>
  <si>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</si>
  <si>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</si>
  <si>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</si>
  <si>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</si>
  <si>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</si>
  <si>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</si>
  <si>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</si>
  <si>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</si>
  <si>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</si>
  <si>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</si>
  <si>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</si>
  <si>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</si>
  <si>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</si>
  <si>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</si>
  <si>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</si>
  <si>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</si>
  <si>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</si>
  <si>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</si>
  <si>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</si>
  <si>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</si>
  <si>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</si>
  <si>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</si>
  <si>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</si>
  <si>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</si>
  <si>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</si>
  <si>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</si>
  <si>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</si>
  <si>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</si>
  <si>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</si>
  <si>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</si>
  <si>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</si>
  <si>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</si>
  <si>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</si>
  <si>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</si>
  <si>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</si>
  <si>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</si>
  <si>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</si>
  <si>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</si>
  <si>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</si>
  <si>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</si>
  <si>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</si>
  <si>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</si>
  <si>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</si>
  <si>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</si>
  <si>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</si>
  <si>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</si>
  <si>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</si>
  <si>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</si>
  <si>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</si>
  <si>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</si>
  <si>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</si>
  <si>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</si>
  <si>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</si>
  <si>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</si>
  <si>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</si>
  <si>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</si>
  <si>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</si>
  <si>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</si>
  <si>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</si>
  <si>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</si>
  <si>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</si>
  <si>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</si>
  <si>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</si>
  <si>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</si>
  <si>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</si>
  <si>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</si>
  <si>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</si>
  <si>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</si>
  <si>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</si>
  <si>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</si>
  <si>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</si>
  <si>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</si>
  <si>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</si>
  <si>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</si>
  <si>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</si>
  <si>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</si>
  <si>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</si>
  <si>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</si>
  <si>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</si>
  <si>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</si>
  <si>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</si>
  <si>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</si>
  <si>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</si>
  <si>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</si>
  <si>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</si>
  <si>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</si>
  <si>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</si>
  <si>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</si>
  <si>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</si>
  <si>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</si>
  <si>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</si>
  <si>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</si>
  <si>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</si>
  <si>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</si>
  <si>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</si>
  <si>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</si>
  <si>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</si>
  <si>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</si>
  <si>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</si>
  <si>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</si>
  <si>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</si>
  <si>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</si>
  <si>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</si>
  <si>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</si>
  <si>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</si>
  <si>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</si>
  <si>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</si>
  <si>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</si>
  <si>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</si>
  <si>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</si>
  <si>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</si>
  <si>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</si>
  <si>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</si>
  <si>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</si>
  <si>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</si>
  <si>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</si>
  <si>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</si>
  <si>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</si>
  <si>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</si>
  <si>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</si>
  <si>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</si>
  <si>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</si>
  <si>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</si>
  <si>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</si>
  <si>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</si>
  <si>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</si>
  <si>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</si>
  <si>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</si>
  <si>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</si>
  <si>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</si>
  <si>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</si>
  <si>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</si>
  <si>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</si>
  <si>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</si>
  <si>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</si>
  <si>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</si>
  <si>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</si>
  <si>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</si>
  <si>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</si>
  <si>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</si>
  <si>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</si>
  <si>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</si>
  <si>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</si>
  <si>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</si>
  <si>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</si>
  <si>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</si>
  <si>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</si>
  <si>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</si>
  <si>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</si>
  <si>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</si>
  <si>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</si>
  <si>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</si>
  <si>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</si>
  <si>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</si>
  <si>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</si>
  <si>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</si>
  <si>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</si>
  <si>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</si>
  <si>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</si>
  <si>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</si>
  <si>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</si>
  <si>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</si>
  <si>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</si>
  <si>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</si>
  <si>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</si>
  <si>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</si>
  <si>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</si>
  <si>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</si>
  <si>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</si>
  <si>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</si>
  <si>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</si>
  <si>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</si>
  <si>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</si>
  <si>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</si>
  <si>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</si>
  <si>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</si>
  <si>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</si>
  <si>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</si>
  <si>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</si>
  <si>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</si>
  <si>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</si>
  <si>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</si>
  <si>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</si>
  <si>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</si>
  <si>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</si>
  <si>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</si>
  <si>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</si>
  <si>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</si>
  <si>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</si>
  <si>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</si>
  <si>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</si>
  <si>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</si>
  <si>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</si>
  <si>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</si>
  <si>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</si>
  <si>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</si>
  <si>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</si>
  <si>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</si>
  <si>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</si>
  <si>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</si>
  <si>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</si>
  <si>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</si>
  <si>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</si>
  <si>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</si>
  <si>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</si>
  <si>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</si>
  <si>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</si>
  <si>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</si>
  <si>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</si>
  <si>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</si>
  <si>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</si>
  <si>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</si>
  <si>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</si>
  <si>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</si>
  <si>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</si>
  <si>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</si>
  <si>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</si>
  <si>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</si>
  <si>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</si>
  <si>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</si>
  <si>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</si>
  <si>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</si>
  <si>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</si>
  <si>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</si>
  <si>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</si>
  <si>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</si>
  <si>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</si>
  <si>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</si>
  <si>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</si>
  <si>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</si>
  <si>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</si>
  <si>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</si>
  <si>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</si>
  <si>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</si>
  <si>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</si>
  <si>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</si>
  <si>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</si>
  <si>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</si>
  <si>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</si>
  <si>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</si>
  <si>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</si>
  <si>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</si>
  <si>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</si>
  <si>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</si>
  <si>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</si>
  <si>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</si>
  <si>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</si>
  <si>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</si>
  <si>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</si>
  <si>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</si>
  <si>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</si>
  <si>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</si>
  <si>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</si>
  <si>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</si>
  <si>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</si>
  <si>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</si>
  <si>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</si>
  <si>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</si>
  <si>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</si>
  <si>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</si>
  <si>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</si>
  <si>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</si>
  <si>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</si>
  <si>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</si>
  <si>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</si>
  <si>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</si>
  <si>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</si>
  <si>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</si>
  <si>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</si>
  <si>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</si>
  <si>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</si>
  <si>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</si>
  <si>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</si>
  <si>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</si>
  <si>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</si>
  <si>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</si>
  <si>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</si>
  <si>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</si>
  <si>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</si>
  <si>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</si>
  <si>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</si>
  <si>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</si>
  <si>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</si>
  <si>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</si>
  <si>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</si>
  <si>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</si>
  <si>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</si>
  <si>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</si>
  <si>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</si>
  <si>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</si>
  <si>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</si>
  <si>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</si>
  <si>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</si>
  <si>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</si>
  <si>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</si>
  <si>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</si>
  <si>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</si>
  <si>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</si>
  <si>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</si>
  <si>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</si>
  <si>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</si>
  <si>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</si>
  <si>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</si>
  <si>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</si>
  <si>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</si>
  <si>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</si>
  <si>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</si>
  <si>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</si>
  <si>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</si>
  <si>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</si>
  <si>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</si>
  <si>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</si>
  <si>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</si>
  <si>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</si>
  <si>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</si>
  <si>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</si>
  <si>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</si>
  <si>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</si>
  <si>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</si>
  <si>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</si>
  <si>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</si>
  <si>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</si>
  <si>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</si>
  <si>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</si>
  <si>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</si>
  <si>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</si>
  <si>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</si>
  <si>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</si>
  <si>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</si>
  <si>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</si>
  <si>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</si>
  <si>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</si>
  <si>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</si>
  <si>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</si>
  <si>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</si>
  <si>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</si>
  <si>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</si>
  <si>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</si>
  <si>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</si>
  <si>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</si>
  <si>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</si>
  <si>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</si>
  <si>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</si>
  <si>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</si>
  <si>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</si>
  <si>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</si>
  <si>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</si>
  <si>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</si>
  <si>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</si>
  <si>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</si>
  <si>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</si>
  <si>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</si>
  <si>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</si>
  <si>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</si>
  <si>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</si>
  <si>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</si>
  <si>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</si>
  <si>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</si>
  <si>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</si>
  <si>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</si>
  <si>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</si>
  <si>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</si>
  <si>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</si>
  <si>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</si>
  <si>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</si>
  <si>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</si>
  <si>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</si>
  <si>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</si>
  <si>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</si>
  <si>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</si>
  <si>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</si>
  <si>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</si>
  <si>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</si>
  <si>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</si>
  <si>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</si>
  <si>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</si>
  <si>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</si>
  <si>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</si>
  <si>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</si>
  <si>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</si>
  <si>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</si>
  <si>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</si>
  <si>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</si>
  <si>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</si>
  <si>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</si>
  <si>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</si>
  <si>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</si>
  <si>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</si>
  <si>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</si>
  <si>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</si>
  <si>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</si>
  <si>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</si>
  <si>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</si>
  <si>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</si>
  <si>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</si>
  <si>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</si>
  <si>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</si>
  <si>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</si>
  <si>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</si>
  <si>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</si>
  <si>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</si>
  <si>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</si>
  <si>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</si>
  <si>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</si>
  <si>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</si>
  <si>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</si>
  <si>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</si>
  <si>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</si>
  <si>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</si>
  <si>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</si>
  <si>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</si>
  <si>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</si>
  <si>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</si>
  <si>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</si>
  <si>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</si>
  <si>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</si>
  <si>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</si>
  <si>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</si>
  <si>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</si>
  <si>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</si>
  <si>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</si>
  <si>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</si>
  <si>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</si>
  <si>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</si>
  <si>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</si>
  <si>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</si>
  <si>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</si>
  <si>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</si>
  <si>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</si>
  <si>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</si>
  <si>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</si>
  <si>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</si>
  <si>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</si>
  <si>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</si>
  <si>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</si>
  <si>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</si>
  <si>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</si>
  <si>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</si>
  <si>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</si>
  <si>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</si>
  <si>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</si>
  <si>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</si>
  <si>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</si>
  <si>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</si>
  <si>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</si>
  <si>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</si>
  <si>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</si>
  <si>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</si>
  <si>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</si>
  <si>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</si>
  <si>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</si>
  <si>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</si>
  <si>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</si>
  <si>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</si>
  <si>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</si>
  <si>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</si>
  <si>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</si>
  <si>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</si>
  <si>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</si>
  <si>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</si>
  <si>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</si>
  <si>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</si>
  <si>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</si>
  <si>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</si>
  <si>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</si>
  <si>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</si>
  <si>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</si>
  <si>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</si>
  <si>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</si>
  <si>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</si>
  <si>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</si>
  <si>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</si>
  <si>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</si>
  <si>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</si>
  <si>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</si>
  <si>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</si>
  <si>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</si>
  <si>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</si>
  <si>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</si>
  <si>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</si>
  <si>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</si>
  <si>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</si>
  <si>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</si>
  <si>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</si>
  <si>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</si>
  <si>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</si>
  <si>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</si>
  <si>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</si>
  <si>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</si>
  <si>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</si>
  <si>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</si>
  <si>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</si>
  <si>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</si>
  <si>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</si>
  <si>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</si>
  <si>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</si>
  <si>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</si>
  <si>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</si>
  <si>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</si>
  <si>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</si>
  <si>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</si>
  <si>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</si>
  <si>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</si>
  <si>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</si>
  <si>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</si>
  <si>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</si>
  <si>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</si>
  <si>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</si>
  <si>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</si>
  <si>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</si>
  <si>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</si>
  <si>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</si>
  <si>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</si>
  <si>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</si>
  <si>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</si>
  <si>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</si>
  <si>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</si>
  <si>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</si>
  <si>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</si>
  <si>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</si>
  <si>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</si>
  <si>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</si>
  <si>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</si>
  <si>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</si>
  <si>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</si>
  <si>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</si>
  <si>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</si>
  <si>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</si>
  <si>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</si>
  <si>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</si>
  <si>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</si>
  <si>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</si>
  <si>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</si>
  <si>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</si>
  <si>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</si>
  <si>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</si>
  <si>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</si>
  <si>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</si>
  <si>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</si>
  <si>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</si>
  <si>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</si>
  <si>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</si>
  <si>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</si>
  <si>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</si>
  <si>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</si>
  <si>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</si>
  <si>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</si>
  <si>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</si>
  <si>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</si>
  <si>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</si>
  <si>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</si>
  <si>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</si>
  <si>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</si>
  <si>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</si>
  <si>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</si>
  <si>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</si>
  <si>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</si>
  <si>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</si>
  <si>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</si>
  <si>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</si>
  <si>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</si>
  <si>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</si>
  <si>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</si>
  <si>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</si>
  <si>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</si>
  <si>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</si>
  <si>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</si>
  <si>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</si>
  <si>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</si>
  <si>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</si>
  <si>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</si>
  <si>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</si>
  <si>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</si>
  <si>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</si>
  <si>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</si>
  <si>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</si>
  <si>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</si>
  <si>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</si>
  <si>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</si>
  <si>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</si>
  <si>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</si>
  <si>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</si>
  <si>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</si>
  <si>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</si>
  <si>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</si>
  <si>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</si>
  <si>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</si>
  <si>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</si>
  <si>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</si>
  <si>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</si>
  <si>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</si>
  <si>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</si>
  <si>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</si>
  <si>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</si>
  <si>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</si>
  <si>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</si>
  <si>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</si>
  <si>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</si>
  <si>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</si>
  <si>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</si>
  <si>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</si>
  <si>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</si>
  <si>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</si>
  <si>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</si>
  <si>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</si>
  <si>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</si>
  <si>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</si>
  <si>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</si>
  <si>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</si>
  <si>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</si>
  <si>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</si>
  <si>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</si>
  <si>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</si>
  <si>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</si>
  <si>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</si>
  <si>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</si>
  <si>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</si>
  <si>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</si>
  <si>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</si>
  <si>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</si>
  <si>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</si>
  <si>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</si>
  <si>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</si>
  <si>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</si>
  <si>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</si>
  <si>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</si>
  <si>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</si>
  <si>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</si>
  <si>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</si>
  <si>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</si>
  <si>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</si>
  <si>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</si>
  <si>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</si>
  <si>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</si>
  <si>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</si>
  <si>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</si>
  <si>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</si>
  <si>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</si>
  <si>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</si>
  <si>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</si>
  <si>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</si>
  <si>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</si>
  <si>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</si>
  <si>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</si>
  <si>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</si>
  <si>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</si>
  <si>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</si>
  <si>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</si>
  <si>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</si>
  <si>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</si>
  <si>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</si>
  <si>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</si>
  <si>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</si>
  <si>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</si>
  <si>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</si>
  <si>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</si>
  <si>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</si>
  <si>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</si>
  <si>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</si>
  <si>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</si>
  <si>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</si>
  <si>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</si>
  <si>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</si>
  <si>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</si>
  <si>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</si>
  <si>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</si>
  <si>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</si>
  <si>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</si>
  <si>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</si>
  <si>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</si>
  <si>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</si>
  <si>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</si>
  <si>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</si>
  <si>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</si>
  <si>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</si>
  <si>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</si>
  <si>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</si>
  <si>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</si>
  <si>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</si>
  <si>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</si>
  <si>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</si>
  <si>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</si>
  <si>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</si>
  <si>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</si>
  <si>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</si>
  <si>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</si>
  <si>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</si>
  <si>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</si>
  <si>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</si>
  <si>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</si>
  <si>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</si>
  <si>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</si>
  <si>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</si>
  <si>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</si>
  <si>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</si>
  <si>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</si>
  <si>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</si>
  <si>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</si>
  <si>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</si>
  <si>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</si>
  <si>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</si>
  <si>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</si>
  <si>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</si>
  <si>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</si>
  <si>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</si>
  <si>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</si>
  <si>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</si>
  <si>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</si>
  <si>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</si>
  <si>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</si>
  <si>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</si>
  <si>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</si>
  <si>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</si>
  <si>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</si>
  <si>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</si>
  <si>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</si>
  <si>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</si>
  <si>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</si>
  <si>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</si>
  <si>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</si>
  <si>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</si>
  <si>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</si>
  <si>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</si>
  <si>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</si>
  <si>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</si>
  <si>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</si>
  <si>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</si>
  <si>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</si>
  <si>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</si>
  <si>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</si>
  <si>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</si>
  <si>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</si>
  <si>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</si>
  <si>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</si>
  <si>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</si>
  <si>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</si>
  <si>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</si>
  <si>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</si>
  <si>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</si>
  <si>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</si>
  <si>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</si>
  <si>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</si>
  <si>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</si>
  <si>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</si>
  <si>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</si>
  <si>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</si>
  <si>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</si>
  <si>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</si>
  <si>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</si>
  <si>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</si>
  <si>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</si>
  <si>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</si>
  <si>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</si>
  <si>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</si>
  <si>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</si>
  <si>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</si>
  <si>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</si>
  <si>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</si>
  <si>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</si>
  <si>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</si>
  <si>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</si>
  <si>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</si>
  <si>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</si>
  <si>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</si>
  <si>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</si>
  <si>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</si>
  <si>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</si>
  <si>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</si>
  <si>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</si>
  <si>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</si>
  <si>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</si>
  <si>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</si>
  <si>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</si>
  <si>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</si>
  <si>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</si>
  <si>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</si>
  <si>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</si>
  <si>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</si>
  <si>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</si>
  <si>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</si>
  <si>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</si>
  <si>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</si>
  <si>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</si>
  <si>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</si>
  <si>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</si>
  <si>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</si>
  <si>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</si>
  <si>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</si>
  <si>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</si>
  <si>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</si>
  <si>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</si>
  <si>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</si>
  <si>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</si>
  <si>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</si>
  <si>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</si>
  <si>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</si>
  <si>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</si>
  <si>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</si>
  <si>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</si>
  <si>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</si>
  <si>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</si>
  <si>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</si>
  <si>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</si>
  <si>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</si>
  <si>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</si>
  <si>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</si>
  <si>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</si>
  <si>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</si>
  <si>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</si>
  <si>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</si>
  <si>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</si>
  <si>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</si>
  <si>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</si>
  <si>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</si>
  <si>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</si>
  <si>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</si>
  <si>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</si>
  <si>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</si>
  <si>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</si>
  <si>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</si>
  <si>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</si>
  <si>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</si>
  <si>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</si>
  <si>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</si>
  <si>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</si>
  <si>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</si>
  <si>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</si>
  <si>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</si>
  <si>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</si>
  <si>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</si>
  <si>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</si>
  <si>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</si>
  <si>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</si>
  <si>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</si>
  <si>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</si>
  <si>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</si>
  <si>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</si>
  <si>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</si>
  <si>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</si>
  <si>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</si>
  <si>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</si>
  <si>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</si>
  <si>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</si>
  <si>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</si>
  <si>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</si>
  <si>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</si>
  <si>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</si>
  <si>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</si>
  <si>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</si>
  <si>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</si>
  <si>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</si>
  <si>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</si>
  <si>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</si>
  <si>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</si>
  <si>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</si>
  <si>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</si>
  <si>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</si>
  <si>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</si>
  <si>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</si>
  <si>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</si>
  <si>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</si>
  <si>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</si>
  <si>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</si>
  <si>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</si>
  <si>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</si>
  <si>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</si>
  <si>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</si>
  <si>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</si>
  <si>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</si>
  <si>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</si>
  <si>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</si>
  <si>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</si>
  <si>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</si>
  <si>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</si>
  <si>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</si>
  <si>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</si>
  <si>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</si>
  <si>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</si>
  <si>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</si>
  <si>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</si>
  <si>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</si>
  <si>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</si>
  <si>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</si>
  <si>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</si>
  <si>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</si>
  <si>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</si>
  <si>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</si>
  <si>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</si>
  <si>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</si>
  <si>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</si>
  <si>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</si>
  <si>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</si>
  <si>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</si>
  <si>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</si>
  <si>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</si>
  <si>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</si>
  <si>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</si>
  <si>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</si>
  <si>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</si>
  <si>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</si>
  <si>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</si>
  <si>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</si>
  <si>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</si>
  <si>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</si>
  <si>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</si>
  <si>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</si>
  <si>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</si>
  <si>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</si>
  <si>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</si>
  <si>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</si>
  <si>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</si>
  <si>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</si>
  <si>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</si>
  <si>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</si>
  <si>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</si>
  <si>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</si>
  <si>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</si>
  <si>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</si>
  <si>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</si>
  <si>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</si>
  <si>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</si>
  <si>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</si>
  <si>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</si>
  <si>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</si>
  <si>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</si>
  <si>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</si>
  <si>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</si>
  <si>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</si>
  <si>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</si>
  <si>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</si>
  <si>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</si>
  <si>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</si>
  <si>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</si>
  <si>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</si>
  <si>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</si>
  <si>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</si>
  <si>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</si>
  <si>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</si>
  <si>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</si>
  <si>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</si>
  <si>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</si>
  <si>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</si>
  <si>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</si>
  <si>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</si>
  <si>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</si>
  <si>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</si>
  <si>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</si>
  <si>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</si>
  <si>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</si>
  <si>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</si>
  <si>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</si>
  <si>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</si>
  <si>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</si>
  <si>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</si>
  <si>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</si>
  <si>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</si>
  <si>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</si>
  <si>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</si>
  <si>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</si>
  <si>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</si>
  <si>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</si>
  <si>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</si>
  <si>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</si>
  <si>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</si>
  <si>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</si>
  <si>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</si>
  <si>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</si>
  <si>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</si>
  <si>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</si>
  <si>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</si>
  <si>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</si>
  <si>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</si>
  <si>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</si>
  <si>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</si>
  <si>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</si>
  <si>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</si>
  <si>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</si>
  <si>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</si>
  <si>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</si>
  <si>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</si>
  <si>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</si>
  <si>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</si>
  <si>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</si>
  <si>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</si>
  <si>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</si>
  <si>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</si>
  <si>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</si>
  <si>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</si>
  <si>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</si>
  <si>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</si>
  <si>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</si>
  <si>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</si>
  <si>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</si>
  <si>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</si>
  <si>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</si>
  <si>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</si>
  <si>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</si>
  <si>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</si>
  <si>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</si>
  <si>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</si>
  <si>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</si>
  <si>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</si>
  <si>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</si>
  <si>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</si>
  <si>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</si>
  <si>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</si>
  <si>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</si>
  <si>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</si>
  <si>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</si>
  <si>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</si>
  <si>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</si>
  <si>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</si>
  <si>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</si>
  <si>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</si>
  <si>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</si>
  <si>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</si>
  <si>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</si>
  <si>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</si>
  <si>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</si>
  <si>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</si>
  <si>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</si>
  <si>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</si>
  <si>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</si>
  <si>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</si>
  <si>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</si>
  <si>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</si>
  <si>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</si>
  <si>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</si>
  <si>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</si>
  <si>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</si>
  <si>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</si>
  <si>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</si>
  <si>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</si>
  <si>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</si>
  <si>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</si>
  <si>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</si>
  <si>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</si>
  <si>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</si>
  <si>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</si>
  <si>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</si>
  <si>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</si>
  <si>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</si>
  <si>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</si>
  <si>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</si>
  <si>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</si>
  <si>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</si>
  <si>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</si>
  <si>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</si>
  <si>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</si>
  <si>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</si>
  <si>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</si>
  <si>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</si>
  <si>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</si>
  <si>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</si>
  <si>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</si>
  <si>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</si>
  <si>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</si>
  <si>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</si>
  <si>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</si>
  <si>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</si>
  <si>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</si>
  <si>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</si>
  <si>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</si>
  <si>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</si>
  <si>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</si>
  <si>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</si>
  <si>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</si>
  <si>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</si>
  <si>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</si>
  <si>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</si>
  <si>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</si>
  <si>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</si>
  <si>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</si>
  <si>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</si>
  <si>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</si>
  <si>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</si>
  <si>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</si>
  <si>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</si>
  <si>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</si>
  <si>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</si>
  <si>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</si>
  <si>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</si>
  <si>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</si>
  <si>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</si>
  <si>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</si>
  <si>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</si>
  <si>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</si>
  <si>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</si>
  <si>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</si>
  <si>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</si>
  <si>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</si>
  <si>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</si>
  <si>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</si>
  <si>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</si>
  <si>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</si>
  <si>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</si>
  <si>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</si>
  <si>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</si>
  <si>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</si>
  <si>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</si>
  <si>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</si>
  <si>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</si>
  <si>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</si>
  <si>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</si>
  <si>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</si>
  <si>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</si>
  <si>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</si>
  <si>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</si>
  <si>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</si>
  <si>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</si>
  <si>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</si>
  <si>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</si>
  <si>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</si>
  <si>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</si>
  <si>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</si>
  <si>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</si>
  <si>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</si>
  <si>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</si>
  <si>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</si>
  <si>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</si>
  <si>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</si>
  <si>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</si>
  <si>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</si>
  <si>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</si>
  <si>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</si>
  <si>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</si>
  <si>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</si>
  <si>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</si>
  <si>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</si>
  <si>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</si>
  <si>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</si>
  <si>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</si>
  <si>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</si>
  <si>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</si>
  <si>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</si>
  <si>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</si>
  <si>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</si>
  <si>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</si>
  <si>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</si>
  <si>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</si>
  <si>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</si>
  <si>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</si>
  <si>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</si>
  <si>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</si>
  <si>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</si>
  <si>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</si>
  <si>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</si>
  <si>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</si>
  <si>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</si>
  <si>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</si>
  <si>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</si>
  <si>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</si>
  <si>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</si>
  <si>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</si>
  <si>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</si>
  <si>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</si>
  <si>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</si>
  <si>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</si>
  <si>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</si>
  <si>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</si>
  <si>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</si>
  <si>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</si>
  <si>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</si>
  <si>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</si>
  <si>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</si>
  <si>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</si>
  <si>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</si>
  <si>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</si>
  <si>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</si>
  <si>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</si>
  <si>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</si>
  <si>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</si>
  <si>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</si>
  <si>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</si>
  <si>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</si>
  <si>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</si>
  <si>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</si>
  <si>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</si>
  <si>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</si>
  <si>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</si>
  <si>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</si>
  <si>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</si>
  <si>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</si>
  <si>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</si>
  <si>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</si>
  <si>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</si>
  <si>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</si>
  <si>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</si>
  <si>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</si>
  <si>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</si>
  <si>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</si>
  <si>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</si>
  <si>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</si>
  <si>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</si>
  <si>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</si>
  <si>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</si>
  <si>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</si>
  <si>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</si>
  <si>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</si>
  <si>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</si>
  <si>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</si>
  <si>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</si>
  <si>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</si>
  <si>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</si>
  <si>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</si>
  <si>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</si>
  <si>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</si>
  <si>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</si>
  <si>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</si>
  <si>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</si>
  <si>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</si>
  <si>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</si>
  <si>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</si>
  <si>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</si>
  <si>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</si>
  <si>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</si>
  <si>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</si>
  <si>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</si>
  <si>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</si>
  <si>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</si>
  <si>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</si>
  <si>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</si>
  <si>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</si>
  <si>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</si>
  <si>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</si>
  <si>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</si>
  <si>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</si>
  <si>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</si>
  <si>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</si>
  <si>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</si>
  <si>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</si>
  <si>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</si>
  <si>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</si>
  <si>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</si>
  <si>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</si>
  <si>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</si>
  <si>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</si>
  <si>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</si>
  <si>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</si>
  <si>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</si>
  <si>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</si>
  <si>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</si>
  <si>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</si>
  <si>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</si>
  <si>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</si>
  <si>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</si>
  <si>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</si>
  <si>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</si>
  <si>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</si>
  <si>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</si>
  <si>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</si>
  <si>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</si>
  <si>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</si>
  <si>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</si>
  <si>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</si>
  <si>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</si>
  <si>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</si>
  <si>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</si>
  <si>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</si>
  <si>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</si>
  <si>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</si>
  <si>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</si>
  <si>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</si>
  <si>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</si>
  <si>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</si>
  <si>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</si>
  <si>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</si>
  <si>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</si>
  <si>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</si>
  <si>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</si>
  <si>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</si>
  <si>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</si>
  <si>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</si>
  <si>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</si>
  <si>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</si>
  <si>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</si>
  <si>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</si>
  <si>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</si>
  <si>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</si>
  <si>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</si>
  <si>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</si>
  <si>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</si>
  <si>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</si>
  <si>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</si>
  <si>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</si>
  <si>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</si>
  <si>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</si>
  <si>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</si>
  <si>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</si>
  <si>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</si>
  <si>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</si>
  <si>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</si>
  <si>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</si>
  <si>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</si>
  <si>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</si>
  <si>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</si>
  <si>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</si>
  <si>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</si>
  <si>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</si>
  <si>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</si>
  <si>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</si>
  <si>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</si>
  <si>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</si>
  <si>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</si>
  <si>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</si>
  <si>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</si>
  <si>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</si>
  <si>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</si>
  <si>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</si>
  <si>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</si>
  <si>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</si>
  <si>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</si>
  <si>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</si>
  <si>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</si>
  <si>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</si>
  <si>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</si>
  <si>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</si>
  <si>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</si>
  <si>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</si>
  <si>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</si>
  <si>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</si>
  <si>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</si>
  <si>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</si>
  <si>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</si>
  <si>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</si>
  <si>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</si>
  <si>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</si>
  <si>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</si>
  <si>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</si>
  <si>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</si>
  <si>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</si>
  <si>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</si>
  <si>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</si>
  <si>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</si>
  <si>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</si>
  <si>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</si>
  <si>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</si>
  <si>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</si>
  <si>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</si>
  <si>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</si>
  <si>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</si>
  <si>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</si>
  <si>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</si>
  <si>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</si>
  <si>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</si>
  <si>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</si>
  <si>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</si>
  <si>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</si>
  <si>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</si>
  <si>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</si>
  <si>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</si>
  <si>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</si>
  <si>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</si>
  <si>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</si>
  <si>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</si>
  <si>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</si>
  <si>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</si>
  <si>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</si>
  <si>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</si>
  <si>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</si>
  <si>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</si>
  <si>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</si>
  <si>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</si>
  <si>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</si>
  <si>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</si>
  <si>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</si>
  <si>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</si>
  <si>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</si>
  <si>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</si>
  <si>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</si>
  <si>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</si>
  <si>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</si>
  <si>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</si>
  <si>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</si>
  <si>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</si>
  <si>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</si>
  <si>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</si>
  <si>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</si>
  <si>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</si>
  <si>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</si>
  <si>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</si>
  <si>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</si>
  <si>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</si>
  <si>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</si>
  <si>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</si>
  <si>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</si>
  <si>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</si>
  <si>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</si>
  <si>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</si>
  <si>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</si>
  <si>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</si>
  <si>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</si>
  <si>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</si>
  <si>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</si>
  <si>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</si>
  <si>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</si>
  <si>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</si>
  <si>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</si>
  <si>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</si>
  <si>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</si>
  <si>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</si>
  <si>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</si>
  <si>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</si>
  <si>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</si>
  <si>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</si>
  <si>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</si>
  <si>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</si>
  <si>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</si>
  <si>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</si>
  <si>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</si>
  <si>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</si>
  <si>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</si>
  <si>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</si>
  <si>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</si>
  <si>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</si>
  <si>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</si>
  <si>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</si>
  <si>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</si>
  <si>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</si>
  <si>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</si>
  <si>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</si>
  <si>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</si>
  <si>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</si>
  <si>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</si>
  <si>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</si>
  <si>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</si>
  <si>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</si>
  <si>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</si>
  <si>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</si>
  <si>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</si>
  <si>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</si>
  <si>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</si>
  <si>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</si>
  <si>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</si>
  <si>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</si>
  <si>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</si>
  <si>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</si>
  <si>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</si>
  <si>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</si>
  <si>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</si>
  <si>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</si>
  <si>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</si>
  <si>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</si>
  <si>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</si>
  <si>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</si>
  <si>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</si>
  <si>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</si>
  <si>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</si>
  <si>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</si>
  <si>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</si>
  <si>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</si>
  <si>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</si>
  <si>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</si>
  <si>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</si>
  <si>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</si>
  <si>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</si>
  <si>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</si>
  <si>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</si>
  <si>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</si>
  <si>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</si>
  <si>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</si>
  <si>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</si>
  <si>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</si>
  <si>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</si>
  <si>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</si>
  <si>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</si>
  <si>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</si>
  <si>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</si>
  <si>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</si>
  <si>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</si>
  <si>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</si>
  <si>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</si>
  <si>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</si>
  <si>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</si>
  <si>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</si>
  <si>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</si>
  <si>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</si>
  <si>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</si>
  <si>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</si>
  <si>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</si>
  <si>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</si>
  <si>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</si>
  <si>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</si>
  <si>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</si>
  <si>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</si>
  <si>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</si>
  <si>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</si>
  <si>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</si>
  <si>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</si>
  <si>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</si>
  <si>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</si>
  <si>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</si>
  <si>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</si>
  <si>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</si>
  <si>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</si>
  <si>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</si>
  <si>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</si>
  <si>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</si>
  <si>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</si>
  <si>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</si>
  <si>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</si>
  <si>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</si>
  <si>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</si>
  <si>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</si>
  <si>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</si>
  <si>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</si>
  <si>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</si>
  <si>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</si>
  <si>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</si>
  <si>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</si>
  <si>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</si>
  <si>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</si>
  <si>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</si>
  <si>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</si>
  <si>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</si>
  <si>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</si>
  <si>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</si>
  <si>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</si>
  <si>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</si>
  <si>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</si>
  <si>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</si>
  <si>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</si>
  <si>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</si>
  <si>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</si>
  <si>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</si>
  <si>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</si>
  <si>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</si>
  <si>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</si>
  <si>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</si>
  <si>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</si>
  <si>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</si>
  <si>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</si>
  <si>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</si>
  <si>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</si>
  <si>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</si>
  <si>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</si>
  <si>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</si>
  <si>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</si>
  <si>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</si>
  <si>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</si>
  <si>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</si>
  <si>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</si>
  <si>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</si>
  <si>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</si>
  <si>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</si>
  <si>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</si>
  <si>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</si>
  <si>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</si>
  <si>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</si>
  <si>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</si>
  <si>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</si>
  <si>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</si>
  <si>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</si>
  <si>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</si>
  <si>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</si>
  <si>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</si>
  <si>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</si>
  <si>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</si>
  <si>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</si>
  <si>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</si>
  <si>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</si>
  <si>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</si>
  <si>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</si>
  <si>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</si>
  <si>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</si>
  <si>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</si>
  <si>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</si>
  <si>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</si>
  <si>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</si>
  <si>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</si>
  <si>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</si>
  <si>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</si>
  <si>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</si>
  <si>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</si>
  <si>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</si>
  <si>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</si>
  <si>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</si>
  <si>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</si>
  <si>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</si>
  <si>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</si>
  <si>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</si>
  <si>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</si>
  <si>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</si>
  <si>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</si>
  <si>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</si>
  <si>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</si>
  <si>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</si>
  <si>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</si>
  <si>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</si>
  <si>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</si>
  <si>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</si>
  <si>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</si>
  <si>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</si>
  <si>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</si>
  <si>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</si>
  <si>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</si>
  <si>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</si>
  <si>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</si>
  <si>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</si>
  <si>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</si>
  <si>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</si>
  <si>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</si>
  <si>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</si>
  <si>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</si>
  <si>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</si>
  <si>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</si>
  <si>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</si>
  <si>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</si>
  <si>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</si>
  <si>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</si>
  <si>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</si>
  <si>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</si>
  <si>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</si>
  <si>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</si>
  <si>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</si>
  <si>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</si>
  <si>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</si>
  <si>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</si>
  <si>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</si>
  <si>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</si>
  <si>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</si>
  <si>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</si>
  <si>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</si>
  <si>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</si>
  <si>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</si>
  <si>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</si>
  <si>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</si>
  <si>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</si>
  <si>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</si>
  <si>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</si>
  <si>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</si>
  <si>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</si>
  <si>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</si>
  <si>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</si>
  <si>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</si>
  <si>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</si>
  <si>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</si>
  <si>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</si>
  <si>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</si>
  <si>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</si>
  <si>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</si>
  <si>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</si>
  <si>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</si>
  <si>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</si>
  <si>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</si>
  <si>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</si>
  <si>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</si>
  <si>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</si>
  <si>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</si>
  <si>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</si>
  <si>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</si>
  <si>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</si>
  <si>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</si>
  <si>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</si>
  <si>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</si>
  <si>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</si>
  <si>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</si>
  <si>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</si>
  <si>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</si>
  <si>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</si>
  <si>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</si>
  <si>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</si>
  <si>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</si>
  <si>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</si>
  <si>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</si>
  <si>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</si>
  <si>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</si>
  <si>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</si>
  <si>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</si>
  <si>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</si>
  <si>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</si>
  <si>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</si>
  <si>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</si>
  <si>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</si>
  <si>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</si>
  <si>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</si>
  <si>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</si>
  <si>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</si>
  <si>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</si>
  <si>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</si>
  <si>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</si>
  <si>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</si>
  <si>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</si>
  <si>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</si>
  <si>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</si>
  <si>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</si>
  <si>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</si>
  <si>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</si>
  <si>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</si>
  <si>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</si>
  <si>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</si>
  <si>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</si>
  <si>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</si>
  <si>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</si>
  <si>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</si>
  <si>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</si>
  <si>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</si>
  <si>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</si>
  <si>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</si>
  <si>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</si>
  <si>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</si>
  <si>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</si>
  <si>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</si>
  <si>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</si>
  <si>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</si>
  <si>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</si>
  <si>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</si>
  <si>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</si>
  <si>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</si>
  <si>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</si>
  <si>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</si>
  <si>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</si>
  <si>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</si>
  <si>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</si>
  <si>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</si>
  <si>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</si>
  <si>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</si>
  <si>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</si>
  <si>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</si>
  <si>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</si>
  <si>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</si>
  <si>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</si>
  <si>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</si>
  <si>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</si>
  <si>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</si>
  <si>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</si>
  <si>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</si>
  <si>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</si>
  <si>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</si>
  <si>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</si>
  <si>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</si>
  <si>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</si>
  <si>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</si>
  <si>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</si>
  <si>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</si>
  <si>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</si>
  <si>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</si>
  <si>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</si>
  <si>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</si>
  <si>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</si>
  <si>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</si>
  <si>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</si>
  <si>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</si>
  <si>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</si>
  <si>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</si>
  <si>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</si>
  <si>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</si>
  <si>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</si>
  <si>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</si>
  <si>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</si>
  <si>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</si>
  <si>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</si>
  <si>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</si>
  <si>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</si>
  <si>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</si>
  <si>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</si>
  <si>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</si>
  <si>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</si>
  <si>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</si>
  <si>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</si>
  <si>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</si>
  <si>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</si>
  <si>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</si>
  <si>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</si>
  <si>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</si>
  <si>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</si>
  <si>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</si>
  <si>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</si>
  <si>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</si>
  <si>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</si>
  <si>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</si>
  <si>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</si>
  <si>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</si>
  <si>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</si>
  <si>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</si>
  <si>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</si>
  <si>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</si>
  <si>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</si>
  <si>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</si>
  <si>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</si>
  <si>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</si>
  <si>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</si>
  <si>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</si>
  <si>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</si>
  <si>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</si>
  <si>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</si>
  <si>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</si>
  <si>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</si>
  <si>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</si>
  <si>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</si>
  <si>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</si>
  <si>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</si>
  <si>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</si>
  <si>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</si>
  <si>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</si>
  <si>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</si>
  <si>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</si>
  <si>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</si>
  <si>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</si>
  <si>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</si>
  <si>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</si>
  <si>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</si>
  <si>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</si>
  <si>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</si>
  <si>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</si>
  <si>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</si>
  <si>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</si>
  <si>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</si>
  <si>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</si>
  <si>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</si>
  <si>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</si>
  <si>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</si>
  <si>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</si>
  <si>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</si>
  <si>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</si>
  <si>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</si>
  <si>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</si>
  <si>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</si>
  <si>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</si>
  <si>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</si>
  <si>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</si>
  <si>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</si>
  <si>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</si>
  <si>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</si>
  <si>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</si>
  <si>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</si>
  <si>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</si>
  <si>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</si>
  <si>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</si>
  <si>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</si>
  <si>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</si>
  <si>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</si>
  <si>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</si>
  <si>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</si>
  <si>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</si>
  <si>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</si>
  <si>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</si>
  <si>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</si>
  <si>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</si>
  <si>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</si>
  <si>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</si>
  <si>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</si>
  <si>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</si>
  <si>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</si>
  <si>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</si>
  <si>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</si>
  <si>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</si>
  <si>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</si>
  <si>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</si>
  <si>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</si>
  <si>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</si>
  <si>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</si>
  <si>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</si>
  <si>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</si>
  <si>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</si>
  <si>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</si>
  <si>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</si>
  <si>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</si>
  <si>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</si>
  <si>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</si>
  <si>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</si>
  <si>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</si>
  <si>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</si>
  <si>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</si>
  <si>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</si>
  <si>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</si>
  <si>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</si>
  <si>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</si>
  <si>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</si>
  <si>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</si>
  <si>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</si>
  <si>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</si>
  <si>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</si>
  <si>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</si>
  <si>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</si>
  <si>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</si>
  <si>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</si>
  <si>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</si>
  <si>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</si>
  <si>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</si>
  <si>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</si>
  <si>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</si>
  <si>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</si>
  <si>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</si>
  <si>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</si>
  <si>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</si>
  <si>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</si>
  <si>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</si>
  <si>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</si>
  <si>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</si>
  <si>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</si>
  <si>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</si>
  <si>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</si>
  <si>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</si>
  <si>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</si>
  <si>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</si>
  <si>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</si>
  <si>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</si>
  <si>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</si>
  <si>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</si>
  <si>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</si>
  <si>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</si>
  <si>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</si>
  <si>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</si>
  <si>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</si>
  <si>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</si>
  <si>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</si>
  <si>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</si>
  <si>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</si>
  <si>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</si>
  <si>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</si>
  <si>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</si>
  <si>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</si>
  <si>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</si>
  <si>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</si>
  <si>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</si>
  <si>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</si>
  <si>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</si>
  <si>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</si>
  <si>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</si>
  <si>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</si>
  <si>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</si>
  <si>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</si>
  <si>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</si>
  <si>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</si>
  <si>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</si>
  <si>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</si>
  <si>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</si>
  <si>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</si>
  <si>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</si>
  <si>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</si>
  <si>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</si>
  <si>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</si>
  <si>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</si>
  <si>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</si>
  <si>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</si>
  <si>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</si>
  <si>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</si>
  <si>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</si>
  <si>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</si>
  <si>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</si>
  <si>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</si>
  <si>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</si>
  <si>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</si>
  <si>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</si>
  <si>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</si>
  <si>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</si>
  <si>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</si>
  <si>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</si>
  <si>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</si>
  <si>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</si>
  <si>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</si>
  <si>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</si>
  <si>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</si>
  <si>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</si>
  <si>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</si>
  <si>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</si>
  <si>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</si>
  <si>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</si>
  <si>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</si>
  <si>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</si>
  <si>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</si>
  <si>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</si>
  <si>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</si>
  <si>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</si>
  <si>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</si>
  <si>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</si>
  <si>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</si>
  <si>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</si>
  <si>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</si>
  <si>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</si>
  <si>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</si>
  <si>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</si>
  <si>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</si>
  <si>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</si>
  <si>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</si>
  <si>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</si>
  <si>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</si>
  <si>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</si>
  <si>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</si>
  <si>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</si>
  <si>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</si>
  <si>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</si>
  <si>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</si>
  <si>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</si>
  <si>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</si>
  <si>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</si>
  <si>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</si>
  <si>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</si>
  <si>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</si>
  <si>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</si>
  <si>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</si>
  <si>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</si>
  <si>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</si>
  <si>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</si>
  <si>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</si>
  <si>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</si>
  <si>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</si>
  <si>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</si>
  <si>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</si>
  <si>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</si>
  <si>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</si>
  <si>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</si>
  <si>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</si>
  <si>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</si>
  <si>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</si>
  <si>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</si>
  <si>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</si>
  <si>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</si>
  <si>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</si>
  <si>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</si>
  <si>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</si>
  <si>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</si>
  <si>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</si>
  <si>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</si>
  <si>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</si>
  <si>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</si>
  <si>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</si>
  <si>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</si>
  <si>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</si>
  <si>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</si>
  <si>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</si>
  <si>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</si>
  <si>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</si>
  <si>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</si>
  <si>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</si>
  <si>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</si>
  <si>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</si>
  <si>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</si>
  <si>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</si>
  <si>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</si>
  <si>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</si>
  <si>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</si>
  <si>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</si>
  <si>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</si>
  <si>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</si>
  <si>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</si>
  <si>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</si>
  <si>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</si>
  <si>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</si>
  <si>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</si>
  <si>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</si>
  <si>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</si>
  <si>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</si>
  <si>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</si>
  <si>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</si>
  <si>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</si>
  <si>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</si>
  <si>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</si>
  <si>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</si>
  <si>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</si>
  <si>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</si>
  <si>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</si>
  <si>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</si>
  <si>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</si>
  <si>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</si>
  <si>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</si>
  <si>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</si>
  <si>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</si>
  <si>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</si>
  <si>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</si>
  <si>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</si>
  <si>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</si>
  <si>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</si>
  <si>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</si>
  <si>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</si>
  <si>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</si>
  <si>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</si>
  <si>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</si>
  <si>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</si>
  <si>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</si>
  <si>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</si>
  <si>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</si>
  <si>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</si>
  <si>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</si>
  <si>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</si>
  <si>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</si>
  <si>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</si>
  <si>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</si>
  <si>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</si>
  <si>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</si>
  <si>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</si>
  <si>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</si>
  <si>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</si>
  <si>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</si>
  <si>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</si>
  <si>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</si>
  <si>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</si>
  <si>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</si>
  <si>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</si>
  <si>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</si>
  <si>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</si>
  <si>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</si>
  <si>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</si>
  <si>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</si>
  <si>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</si>
  <si>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</si>
  <si>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</si>
  <si>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</si>
  <si>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</si>
  <si>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</si>
  <si>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</si>
  <si>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</si>
  <si>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</si>
  <si>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</si>
  <si>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</si>
  <si>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</si>
  <si>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</si>
  <si>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</si>
  <si>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</si>
  <si>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</si>
  <si>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</si>
  <si>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</si>
  <si>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</si>
  <si>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</si>
  <si>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</si>
  <si>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</si>
  <si>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</si>
  <si>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</si>
  <si>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</si>
  <si>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</si>
  <si>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</si>
  <si>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</si>
  <si>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</si>
  <si>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</si>
  <si>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</si>
  <si>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</si>
  <si>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</si>
  <si>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</si>
  <si>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</si>
  <si>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</si>
  <si>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</si>
  <si>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</si>
  <si>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</si>
  <si>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</si>
  <si>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</si>
  <si>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</si>
  <si>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</si>
  <si>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</si>
  <si>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</si>
  <si>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</si>
  <si>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</si>
  <si>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</si>
  <si>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</si>
  <si>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</si>
  <si>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</si>
  <si>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</si>
  <si>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</si>
  <si>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</si>
  <si>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</si>
  <si>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</si>
  <si>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</si>
  <si>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</si>
  <si>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</si>
  <si>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</si>
  <si>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</si>
  <si>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</si>
  <si>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</si>
  <si>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</si>
  <si>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</si>
  <si>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</si>
  <si>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</si>
  <si>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</si>
  <si>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</si>
  <si>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</si>
  <si>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</si>
  <si>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</si>
  <si>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</si>
  <si>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</si>
  <si>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</si>
  <si>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</si>
  <si>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</si>
  <si>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</si>
  <si>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</si>
  <si>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</si>
  <si>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</si>
  <si>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</si>
  <si>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</si>
  <si>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</si>
  <si>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</si>
  <si>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</si>
  <si>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</si>
  <si>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</si>
  <si>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</si>
  <si>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</si>
  <si>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</si>
  <si>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</si>
  <si>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</si>
  <si>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</si>
  <si>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</si>
  <si>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</si>
  <si>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</si>
  <si>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</si>
  <si>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</si>
  <si>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</si>
  <si>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</si>
  <si>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</si>
  <si>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</si>
  <si>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</si>
  <si>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</si>
  <si>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</si>
  <si>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</si>
  <si>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</si>
  <si>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</si>
  <si>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</si>
  <si>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</si>
  <si>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</si>
  <si>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</si>
  <si>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</si>
  <si>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</si>
  <si>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</si>
  <si>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</si>
  <si>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</si>
  <si>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</si>
  <si>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</si>
  <si>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</si>
  <si>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</si>
  <si>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</si>
  <si>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</si>
  <si>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</si>
  <si>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</si>
  <si>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</si>
  <si>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</si>
  <si>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</si>
  <si>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</si>
  <si>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</si>
  <si>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</si>
  <si>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</si>
  <si>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</si>
  <si>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</si>
  <si>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</si>
  <si>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</si>
  <si>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</si>
  <si>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</si>
  <si>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</si>
  <si>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</si>
  <si>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</si>
  <si>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</si>
  <si>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</si>
  <si>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</si>
  <si>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</si>
  <si>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</si>
  <si>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</si>
  <si>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</si>
  <si>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</si>
  <si>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</si>
  <si>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</si>
  <si>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</si>
  <si>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</si>
  <si>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</si>
  <si>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</si>
  <si>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</si>
  <si>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</si>
  <si>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</si>
  <si>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</si>
  <si>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</si>
  <si>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</si>
  <si>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</si>
  <si>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</si>
  <si>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</si>
  <si>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</si>
  <si>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</si>
  <si>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</si>
  <si>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</si>
  <si>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</si>
  <si>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</si>
  <si>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</si>
  <si>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</si>
  <si>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</si>
  <si>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</si>
  <si>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</si>
  <si>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</si>
  <si>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</si>
  <si>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</si>
  <si>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</si>
  <si>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</si>
  <si>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</si>
  <si>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</si>
  <si>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</si>
  <si>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</si>
  <si>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</si>
  <si>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</si>
  <si>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</si>
  <si>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</si>
  <si>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</si>
  <si>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</si>
  <si>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</si>
  <si>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</si>
  <si>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</si>
  <si>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</si>
  <si>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</si>
  <si>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</si>
  <si>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</si>
  <si>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</si>
  <si>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</si>
  <si>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</si>
  <si>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</si>
  <si>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</si>
  <si>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</si>
  <si>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</si>
  <si>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</si>
  <si>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</si>
  <si>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</si>
  <si>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</si>
  <si>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</si>
  <si>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</si>
  <si>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</si>
  <si>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</si>
  <si>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</si>
  <si>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</si>
  <si>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</si>
  <si>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</si>
  <si>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</si>
  <si>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</si>
  <si>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</si>
  <si>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</si>
  <si>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</si>
  <si>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</si>
  <si>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</si>
  <si>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</si>
  <si>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</si>
  <si>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</si>
  <si>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</si>
  <si>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</si>
  <si>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</si>
  <si>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</si>
  <si>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</si>
  <si>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</si>
  <si>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</si>
  <si>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</si>
  <si>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</si>
  <si>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</si>
  <si>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</si>
  <si>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</si>
  <si>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</si>
  <si>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</si>
  <si>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</si>
  <si>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</si>
  <si>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</si>
  <si>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</si>
  <si>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</si>
  <si>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</si>
  <si>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</si>
  <si>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</si>
  <si>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</si>
  <si>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</si>
  <si>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</si>
  <si>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</si>
  <si>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</si>
  <si>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</si>
  <si>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</si>
  <si>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</si>
  <si>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</si>
  <si>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</si>
  <si>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</si>
  <si>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</si>
  <si>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</si>
  <si>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</si>
  <si>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</si>
  <si>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</si>
  <si>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</si>
  <si>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</si>
  <si>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</si>
  <si>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</si>
  <si>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</si>
  <si>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</si>
  <si>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</si>
  <si>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</si>
  <si>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</si>
  <si>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</si>
  <si>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</si>
  <si>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</si>
  <si>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</si>
  <si>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</si>
  <si>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</si>
  <si>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</si>
  <si>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</si>
  <si>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</si>
  <si>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</si>
  <si>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</si>
  <si>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</si>
  <si>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</si>
  <si>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</si>
  <si>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</si>
  <si>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</si>
  <si>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</si>
  <si>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</si>
  <si>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</si>
  <si>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</si>
  <si>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</si>
  <si>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</si>
  <si>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</si>
  <si>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</si>
  <si>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</si>
  <si>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</si>
  <si>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</si>
  <si>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</si>
  <si>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</si>
  <si>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</si>
  <si>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</si>
  <si>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</si>
  <si>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</si>
  <si>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</si>
  <si>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</si>
  <si>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</si>
  <si>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</si>
  <si>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</si>
  <si>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</si>
  <si>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</si>
  <si>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</si>
  <si>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</si>
  <si>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</si>
  <si>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</si>
  <si>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</si>
  <si>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</si>
  <si>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</si>
  <si>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</si>
  <si>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</si>
  <si>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</si>
  <si>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</si>
  <si>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</si>
  <si>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</si>
  <si>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</si>
  <si>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</si>
  <si>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</si>
  <si>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</si>
  <si>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</si>
  <si>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</si>
  <si>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</si>
  <si>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</si>
  <si>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</si>
  <si>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</si>
  <si>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</si>
  <si>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</si>
  <si>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</si>
  <si>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</si>
  <si>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</si>
  <si>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</si>
  <si>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</si>
  <si>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</si>
  <si>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</si>
  <si>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</si>
  <si>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</si>
  <si>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</si>
  <si>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</si>
  <si>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</si>
  <si>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</si>
  <si>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</si>
  <si>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</si>
  <si>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</si>
  <si>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</si>
  <si>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</si>
  <si>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</si>
  <si>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</si>
  <si>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</si>
  <si>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</si>
  <si>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</si>
  <si>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</si>
  <si>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</si>
  <si>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</si>
  <si>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</si>
  <si>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</si>
  <si>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</si>
  <si>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</si>
  <si>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</si>
  <si>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</si>
  <si>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</si>
  <si>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</si>
  <si>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</si>
  <si>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</si>
  <si>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</si>
  <si>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</si>
  <si>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</si>
  <si>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</si>
  <si>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</si>
  <si>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</si>
  <si>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</si>
  <si>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</si>
  <si>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</si>
  <si>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</si>
  <si>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</si>
  <si>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</si>
  <si>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</si>
  <si>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</si>
  <si>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</si>
  <si>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</si>
  <si>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</si>
  <si>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</si>
  <si>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</si>
  <si>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</si>
  <si>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</si>
  <si>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</si>
  <si>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</si>
  <si>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</si>
  <si>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</si>
  <si>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</si>
  <si>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</si>
  <si>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</si>
  <si>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</si>
  <si>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</si>
  <si>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</si>
  <si>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</si>
  <si>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</si>
  <si>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</si>
  <si>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</si>
  <si>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</si>
  <si>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</si>
  <si>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</si>
  <si>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</si>
  <si>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</si>
  <si>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</si>
  <si>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</si>
  <si>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</si>
  <si>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</si>
  <si>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</si>
  <si>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</si>
  <si>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</si>
  <si>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</si>
  <si>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</si>
  <si>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</si>
  <si>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</si>
  <si>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</si>
  <si>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</si>
  <si>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</si>
  <si>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</si>
  <si>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</si>
  <si>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</si>
  <si>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</si>
  <si>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</si>
  <si>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</si>
  <si>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</si>
  <si>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</si>
  <si>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</si>
  <si>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</si>
  <si>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</si>
  <si>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</si>
  <si>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</si>
  <si>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</si>
  <si>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</si>
  <si>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</si>
  <si>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</si>
  <si>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</si>
  <si>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</si>
  <si>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</si>
  <si>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</si>
  <si>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</si>
  <si>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</si>
  <si>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</si>
  <si>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</si>
  <si>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</si>
  <si>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</si>
  <si>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</si>
  <si>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</si>
  <si>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</si>
  <si>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</si>
  <si>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</si>
  <si>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</si>
  <si>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</si>
  <si>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</si>
  <si>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</si>
  <si>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</si>
  <si>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</si>
  <si>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</si>
  <si>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</si>
  <si>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</si>
  <si>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</si>
  <si>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</si>
  <si>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</si>
  <si>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</si>
  <si>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</si>
  <si>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</si>
  <si>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</si>
  <si>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</si>
  <si>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</si>
  <si>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</si>
  <si>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</si>
  <si>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</si>
  <si>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</si>
  <si>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</si>
  <si>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</si>
  <si>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</si>
  <si>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</si>
  <si>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</si>
  <si>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</si>
  <si>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</si>
  <si>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</si>
  <si>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</si>
  <si>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</si>
  <si>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</si>
  <si>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</si>
  <si>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</si>
  <si>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</si>
  <si>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</si>
  <si>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</si>
  <si>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</si>
  <si>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</si>
  <si>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</si>
  <si>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</si>
  <si>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</si>
  <si>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</si>
  <si>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</si>
  <si>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</si>
  <si>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</si>
  <si>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</si>
  <si>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</si>
  <si>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</si>
  <si>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</si>
  <si>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</si>
  <si>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</si>
  <si>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</si>
  <si>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</si>
  <si>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</si>
  <si>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</si>
  <si>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</si>
  <si>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</si>
  <si>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</si>
  <si>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</si>
  <si>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</si>
  <si>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</si>
  <si>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</si>
  <si>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</si>
  <si>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</si>
  <si>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</si>
  <si>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</si>
  <si>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</si>
  <si>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</si>
  <si>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</si>
  <si>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</si>
  <si>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</si>
  <si>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</si>
  <si>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</si>
  <si>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</si>
  <si>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</si>
  <si>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</si>
  <si>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</si>
  <si>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</si>
  <si>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</si>
  <si>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</si>
  <si>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</si>
  <si>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</si>
  <si>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</si>
  <si>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</si>
  <si>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</si>
  <si>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</si>
  <si>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</si>
  <si>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</si>
  <si>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</si>
  <si>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</si>
  <si>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</si>
  <si>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</si>
  <si>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</si>
  <si>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</si>
  <si>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</si>
  <si>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</si>
  <si>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</si>
  <si>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</si>
  <si>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</si>
  <si>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</si>
  <si>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</si>
  <si>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</si>
  <si>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</si>
  <si>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</si>
  <si>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</si>
  <si>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</si>
  <si>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</si>
  <si>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</si>
  <si>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</si>
  <si>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</si>
  <si>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</si>
  <si>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</si>
  <si>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</si>
  <si>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</si>
  <si>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</si>
  <si>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</si>
  <si>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</si>
  <si>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</si>
  <si>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</si>
  <si>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</si>
  <si>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</si>
  <si>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</si>
  <si>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</si>
  <si>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</si>
  <si>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</si>
  <si>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</si>
  <si>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</si>
  <si>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</si>
  <si>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</si>
  <si>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</si>
  <si>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</si>
  <si>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</si>
  <si>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</si>
  <si>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</si>
  <si>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</si>
  <si>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</si>
  <si>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</si>
  <si>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</si>
  <si>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</si>
  <si>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</si>
  <si>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</si>
  <si>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</si>
  <si>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</si>
  <si>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</si>
  <si>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</si>
  <si>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</si>
  <si>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</si>
  <si>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</si>
  <si>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</si>
  <si>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</si>
  <si>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</si>
  <si>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</si>
  <si>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</si>
  <si>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</si>
  <si>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</si>
  <si>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</si>
  <si>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</si>
  <si>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</si>
  <si>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</si>
  <si>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</si>
  <si>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</si>
  <si>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</si>
  <si>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</si>
  <si>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</si>
  <si>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</si>
  <si>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</si>
  <si>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</si>
  <si>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</si>
  <si>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</si>
  <si>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</si>
  <si>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</si>
  <si>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</si>
  <si>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</si>
  <si>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</si>
  <si>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</si>
  <si>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</si>
  <si>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</si>
  <si>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</si>
  <si>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</si>
  <si>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</si>
  <si>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</si>
  <si>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</si>
  <si>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</si>
  <si>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</si>
  <si>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</si>
  <si>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</si>
  <si>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</si>
  <si>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</si>
  <si>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</si>
  <si>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</si>
  <si>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</si>
  <si>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</si>
  <si>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</si>
  <si>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</si>
  <si>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</si>
  <si>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</si>
  <si>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</si>
  <si>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</si>
  <si>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</si>
  <si>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</si>
  <si>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</si>
  <si>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</si>
  <si>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</si>
  <si>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</si>
  <si>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</si>
  <si>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</si>
  <si>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</si>
  <si>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</si>
  <si>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</si>
  <si>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</si>
  <si>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</si>
  <si>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</si>
  <si>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</si>
  <si>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</si>
  <si>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</si>
  <si>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</si>
  <si>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</si>
  <si>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</si>
  <si>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</si>
  <si>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</si>
  <si>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</si>
  <si>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</si>
  <si>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</si>
  <si>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</si>
  <si>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</si>
  <si>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</si>
  <si>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</si>
  <si>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</si>
  <si>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</si>
  <si>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</si>
  <si>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</si>
  <si>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</si>
  <si>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</si>
  <si>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</si>
  <si>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</si>
  <si>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</si>
  <si>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</si>
  <si>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</si>
  <si>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</si>
  <si>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</si>
  <si>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</si>
  <si>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</si>
  <si>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</si>
  <si>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</si>
  <si>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</si>
  <si>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</si>
  <si>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</si>
  <si>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</si>
  <si>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</si>
  <si>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</si>
  <si>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</si>
  <si>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</si>
  <si>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</si>
  <si>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</si>
  <si>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</si>
  <si>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</si>
  <si>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</si>
  <si>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</si>
  <si>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</si>
  <si>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</si>
  <si>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</si>
  <si>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</si>
  <si>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</si>
  <si>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</si>
  <si>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</si>
  <si>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</si>
  <si>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</si>
  <si>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</si>
  <si>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</si>
  <si>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</si>
  <si>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</si>
  <si>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</si>
  <si>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</si>
  <si>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</si>
  <si>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</si>
  <si>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</si>
  <si>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</si>
  <si>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</si>
  <si>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</si>
  <si>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</si>
  <si>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</si>
  <si>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</si>
  <si>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</si>
  <si>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</si>
  <si>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</si>
  <si>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</si>
  <si>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</si>
  <si>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</si>
  <si>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</si>
  <si>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</si>
  <si>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</si>
  <si>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</si>
  <si>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</si>
  <si>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</si>
  <si>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</si>
  <si>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</si>
  <si>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</si>
  <si>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</si>
  <si>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</si>
  <si>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</si>
  <si>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</si>
  <si>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</si>
  <si>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</si>
  <si>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</si>
  <si>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</si>
  <si>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</si>
  <si>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</si>
  <si>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</si>
  <si>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</si>
  <si>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</si>
  <si>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</si>
  <si>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</si>
  <si>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</si>
  <si>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</si>
  <si>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</si>
  <si>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</si>
  <si>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</si>
  <si>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</si>
  <si>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</si>
  <si>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</si>
  <si>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</si>
  <si>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</si>
  <si>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</si>
  <si>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</si>
  <si>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</si>
  <si>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</si>
  <si>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</si>
  <si>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</si>
  <si>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</si>
  <si>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</si>
  <si>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</si>
  <si>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</si>
  <si>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</si>
  <si>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</si>
  <si>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</si>
  <si>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</si>
  <si>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</si>
  <si>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</si>
  <si>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</si>
  <si>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</si>
  <si>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</si>
  <si>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</si>
  <si>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</si>
  <si>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</si>
  <si>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</si>
  <si>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</si>
  <si>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</si>
  <si>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</si>
  <si>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</si>
  <si>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</si>
  <si>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</si>
  <si>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</si>
  <si>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</si>
  <si>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</si>
  <si>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</si>
  <si>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</si>
  <si>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</si>
  <si>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</si>
  <si>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</si>
  <si>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</si>
  <si>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</si>
  <si>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</si>
  <si>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</si>
  <si>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</si>
  <si>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</si>
  <si>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</si>
  <si>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</si>
  <si>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</si>
  <si>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</si>
  <si>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</si>
  <si>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</si>
  <si>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</si>
  <si>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</si>
  <si>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</si>
  <si>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</si>
  <si>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</si>
  <si>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</si>
  <si>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</si>
  <si>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</si>
  <si>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</si>
  <si>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</si>
  <si>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</si>
  <si>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</si>
  <si>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</si>
  <si>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</si>
  <si>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</si>
  <si>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</si>
  <si>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</si>
  <si>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</si>
  <si>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</si>
  <si>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</si>
  <si>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</si>
  <si>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</si>
  <si>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</si>
  <si>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</si>
  <si>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</si>
  <si>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</si>
  <si>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</si>
  <si>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</si>
  <si>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</si>
  <si>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</si>
  <si>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</si>
  <si>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</si>
  <si>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</si>
  <si>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</si>
  <si>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</si>
  <si>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</si>
  <si>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</si>
  <si>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</si>
  <si>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</si>
  <si>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</si>
  <si>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</si>
  <si>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</si>
  <si>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</si>
  <si>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</si>
  <si>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</si>
  <si>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</si>
  <si>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</si>
  <si>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</si>
  <si>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</si>
  <si>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</si>
  <si>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</si>
  <si>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</si>
  <si>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</si>
  <si>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</si>
  <si>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</si>
  <si>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</si>
  <si>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</si>
  <si>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</si>
  <si>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</si>
  <si>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</si>
  <si>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</si>
  <si>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</si>
  <si>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</si>
  <si>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</si>
  <si>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</si>
  <si>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</si>
  <si>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</si>
  <si>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</si>
  <si>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</si>
  <si>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</si>
  <si>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</si>
  <si>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</si>
  <si>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</si>
  <si>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</si>
  <si>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</si>
  <si>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</si>
  <si>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</si>
  <si>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</si>
  <si>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</si>
  <si>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</si>
  <si>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</si>
  <si>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</si>
  <si>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</si>
  <si>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</si>
  <si>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</si>
  <si>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</si>
  <si>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</si>
  <si>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</si>
  <si>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</si>
  <si>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</si>
  <si>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</si>
  <si>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</si>
  <si>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</si>
  <si>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</si>
  <si>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</si>
  <si>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</si>
  <si>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</si>
  <si>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</si>
  <si>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</si>
  <si>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</si>
  <si>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</si>
  <si>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</si>
  <si>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</si>
  <si>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</si>
  <si>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</si>
  <si>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</si>
  <si>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</si>
  <si>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</si>
  <si>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</si>
  <si>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</si>
  <si>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</si>
  <si>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</si>
  <si>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</si>
  <si>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</si>
  <si>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</si>
  <si>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</si>
  <si>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</si>
  <si>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</si>
  <si>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</si>
  <si>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</si>
  <si>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</si>
  <si>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</si>
  <si>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</si>
  <si>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</si>
  <si>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</si>
  <si>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</si>
  <si>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</si>
  <si>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</si>
  <si>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</si>
  <si>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</si>
  <si>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</si>
  <si>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</si>
  <si>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</si>
  <si>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</si>
  <si>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</si>
  <si>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</si>
  <si>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</si>
  <si>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</si>
  <si>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</si>
  <si>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</si>
  <si>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</si>
  <si>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</si>
  <si>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</si>
  <si>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</si>
  <si>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</si>
  <si>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</si>
  <si>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</si>
  <si>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</si>
  <si>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</si>
  <si>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</si>
  <si>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</si>
  <si>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</si>
  <si>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</si>
  <si>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</si>
  <si>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</si>
  <si>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</si>
  <si>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</si>
  <si>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</si>
  <si>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</si>
  <si>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</si>
  <si>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</si>
  <si>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</si>
  <si>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</si>
  <si>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</si>
  <si>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</si>
  <si>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</si>
  <si>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</si>
  <si>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</si>
  <si>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</si>
  <si>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</si>
  <si>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</si>
  <si>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</si>
  <si>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</si>
  <si>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</si>
  <si>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</si>
  <si>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</si>
  <si>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</si>
  <si>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</si>
  <si>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</si>
  <si>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</si>
  <si>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</si>
  <si>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</si>
  <si>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</si>
  <si>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</si>
  <si>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</si>
  <si>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</si>
  <si>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</si>
  <si>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</si>
  <si>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</si>
  <si>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</si>
  <si>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</si>
  <si>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</si>
  <si>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</si>
  <si>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</si>
  <si>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</si>
  <si>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</si>
  <si>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</si>
  <si>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</si>
  <si>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</si>
  <si>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</si>
  <si>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</si>
  <si>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</si>
  <si>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</si>
  <si>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</si>
  <si>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</si>
  <si>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</si>
  <si>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</si>
  <si>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</si>
  <si>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</si>
  <si>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</si>
  <si>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</si>
  <si>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</si>
  <si>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</si>
  <si>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</si>
  <si>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</si>
  <si>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</si>
  <si>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</si>
  <si>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</si>
  <si>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</si>
  <si>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</si>
  <si>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</si>
  <si>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</si>
  <si>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</si>
  <si>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</si>
  <si>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</si>
  <si>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</si>
  <si>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</si>
  <si>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</si>
  <si>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</si>
  <si>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</si>
  <si>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</si>
  <si>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</si>
  <si>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</si>
  <si>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</si>
  <si>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</si>
  <si>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</si>
  <si>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</si>
  <si>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</si>
  <si>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</si>
  <si>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</si>
  <si>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</si>
  <si>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</si>
  <si>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</si>
  <si>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</si>
  <si>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</si>
  <si>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</si>
  <si>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</si>
  <si>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</si>
  <si>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</si>
  <si>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</si>
  <si>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</si>
  <si>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</si>
  <si>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</si>
  <si>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</si>
  <si>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</si>
  <si>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</si>
  <si>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</si>
  <si>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</si>
  <si>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</si>
  <si>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</si>
  <si>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</si>
  <si>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</si>
  <si>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</si>
  <si>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</si>
  <si>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</si>
  <si>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</si>
  <si>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</si>
  <si>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</si>
  <si>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</si>
  <si>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</si>
  <si>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</si>
  <si>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</si>
  <si>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</si>
  <si>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</si>
  <si>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</si>
  <si>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</si>
  <si>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</si>
  <si>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</si>
  <si>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</si>
  <si>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</si>
  <si>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</si>
  <si>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</si>
  <si>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</si>
  <si>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</si>
  <si>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</si>
  <si>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</si>
  <si>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</si>
  <si>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</si>
  <si>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</si>
  <si>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</si>
  <si>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</si>
  <si>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</si>
  <si>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</si>
  <si>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</si>
  <si>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</si>
  <si>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</si>
  <si>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</si>
  <si>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</si>
  <si>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</si>
  <si>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</si>
  <si>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</si>
  <si>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</si>
  <si>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</si>
  <si>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</si>
  <si>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</si>
  <si>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</si>
  <si>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</si>
  <si>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</si>
  <si>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</si>
  <si>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</si>
  <si>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</si>
  <si>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</si>
  <si>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</si>
  <si>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</si>
  <si>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</si>
  <si>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</si>
  <si>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</si>
  <si>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</si>
  <si>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</si>
  <si>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</si>
  <si>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</si>
  <si>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</si>
  <si>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</si>
  <si>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</si>
  <si>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</si>
  <si>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</si>
  <si>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</si>
  <si>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</si>
  <si>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</si>
  <si>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</si>
  <si>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</si>
  <si>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</si>
  <si>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</si>
  <si>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</si>
  <si>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</si>
  <si>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</si>
  <si>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</si>
  <si>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</si>
  <si>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</si>
  <si>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</si>
  <si>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</si>
  <si>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</si>
  <si>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</si>
  <si>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</si>
  <si>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</si>
  <si>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</si>
  <si>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</si>
  <si>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</si>
  <si>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</si>
  <si>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</si>
  <si>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</si>
  <si>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</si>
  <si>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</si>
  <si>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</si>
  <si>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</si>
  <si>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</si>
  <si>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</si>
  <si>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</si>
  <si>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</si>
  <si>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</si>
  <si>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</si>
  <si>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</si>
  <si>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</si>
  <si>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</si>
  <si>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</si>
  <si>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</si>
  <si>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</si>
  <si>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</si>
  <si>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</si>
  <si>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</si>
  <si>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</si>
  <si>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</si>
  <si>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</si>
  <si>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</si>
  <si>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</si>
  <si>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</si>
  <si>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</si>
  <si>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</si>
  <si>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</si>
  <si>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</si>
  <si>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</si>
  <si>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</si>
  <si>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</si>
  <si>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</si>
  <si>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</si>
  <si>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</si>
  <si>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</si>
  <si>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</si>
  <si>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</si>
  <si>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</si>
  <si>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</si>
  <si>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</si>
  <si>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</si>
  <si>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</si>
  <si>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</si>
  <si>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</si>
  <si>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</si>
  <si>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</si>
  <si>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</si>
  <si>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</si>
  <si>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</si>
  <si>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</si>
  <si>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</si>
  <si>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</si>
  <si>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</si>
  <si>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</si>
  <si>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</si>
  <si>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</si>
  <si>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</si>
  <si>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</si>
  <si>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</si>
  <si>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</si>
  <si>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</si>
  <si>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</si>
  <si>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</si>
  <si>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</si>
  <si>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</si>
  <si>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</si>
  <si>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</si>
  <si>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</si>
  <si>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</si>
  <si>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</si>
  <si>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</si>
  <si>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</si>
  <si>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</si>
  <si>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</si>
  <si>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</si>
  <si>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</si>
  <si>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</si>
  <si>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</si>
  <si>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</si>
  <si>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</si>
  <si>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</si>
  <si>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</si>
  <si>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</si>
  <si>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</si>
  <si>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</si>
  <si>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</si>
  <si>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</si>
  <si>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</si>
  <si>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</si>
  <si>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</si>
  <si>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</si>
  <si>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</si>
  <si>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</si>
  <si>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</si>
  <si>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</si>
  <si>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</si>
  <si>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</si>
  <si>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</si>
  <si>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</si>
  <si>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</si>
  <si>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</si>
  <si>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</si>
  <si>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</si>
  <si>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</si>
  <si>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</si>
  <si>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</si>
  <si>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</si>
  <si>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</si>
  <si>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</si>
  <si>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</si>
  <si>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</si>
  <si>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</si>
  <si>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</si>
  <si>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</si>
  <si>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</si>
  <si>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</si>
  <si>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</si>
  <si>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</si>
  <si>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</si>
  <si>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</si>
  <si>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</si>
  <si>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</si>
  <si>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</si>
  <si>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</si>
  <si>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</si>
  <si>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</si>
  <si>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</si>
  <si>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</si>
  <si>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</si>
  <si>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</si>
  <si>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</si>
  <si>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</si>
  <si>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</si>
  <si>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</si>
  <si>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</si>
  <si>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</si>
  <si>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</si>
  <si>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</si>
  <si>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</si>
  <si>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</si>
  <si>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</si>
  <si>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</si>
  <si>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</si>
  <si>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</si>
  <si>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</si>
  <si>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</si>
  <si>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</si>
  <si>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</si>
  <si>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</si>
  <si>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</si>
  <si>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</si>
  <si>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</si>
  <si>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</si>
  <si>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</si>
  <si>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</si>
  <si>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</si>
  <si>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</si>
  <si>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</si>
  <si>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</si>
  <si>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</si>
  <si>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</si>
  <si>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</si>
  <si>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</si>
  <si>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</si>
  <si>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</si>
  <si>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</si>
  <si>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</si>
  <si>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</si>
  <si>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</si>
  <si>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</si>
  <si>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</si>
  <si>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</si>
  <si>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</si>
  <si>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</si>
  <si>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</si>
  <si>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</si>
  <si>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</si>
  <si>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</si>
  <si>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</si>
  <si>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</si>
  <si>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</si>
  <si>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</si>
  <si>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</si>
  <si>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</si>
  <si>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</si>
  <si>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</si>
  <si>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</si>
  <si>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</si>
  <si>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</si>
  <si>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</si>
  <si>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</si>
  <si>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</si>
  <si>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</si>
  <si>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</si>
  <si>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</si>
  <si>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</si>
  <si>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</si>
  <si>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</si>
  <si>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</si>
  <si>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</si>
  <si>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</si>
  <si>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</si>
  <si>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</si>
  <si>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</si>
  <si>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</si>
  <si>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</si>
  <si>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</si>
  <si>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</si>
  <si>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</si>
  <si>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</si>
  <si>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</si>
  <si>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</si>
  <si>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</si>
  <si>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</si>
  <si>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</si>
  <si>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</si>
  <si>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</si>
  <si>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</si>
  <si>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</si>
  <si>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</si>
  <si>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</si>
  <si>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</si>
  <si>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</si>
  <si>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</si>
  <si>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</si>
  <si>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</si>
  <si>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</si>
  <si>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</si>
  <si>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</si>
  <si>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</si>
  <si>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</si>
  <si>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</si>
  <si>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</si>
  <si>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</si>
  <si>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</si>
  <si>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</si>
  <si>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</si>
  <si>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</si>
  <si>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</si>
  <si>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</si>
  <si>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</si>
  <si>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</si>
  <si>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</si>
  <si>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</si>
  <si>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</si>
  <si>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</si>
  <si>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</si>
  <si>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</si>
  <si>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</si>
  <si>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</si>
  <si>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</si>
  <si>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</si>
  <si>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</si>
  <si>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</si>
  <si>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</si>
  <si>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</si>
  <si>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</si>
  <si>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</si>
  <si>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</si>
  <si>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</si>
  <si>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</si>
  <si>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</si>
  <si>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</si>
  <si>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</si>
  <si>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</si>
  <si>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</si>
  <si>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</si>
  <si>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</si>
  <si>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</si>
  <si>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</si>
  <si>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</si>
  <si>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</si>
  <si>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</si>
  <si>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</si>
  <si>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</si>
  <si>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</si>
  <si>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</si>
  <si>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</si>
  <si>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</si>
  <si>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</si>
  <si>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</si>
  <si>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</si>
  <si>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</si>
  <si>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</si>
  <si>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</si>
  <si>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</si>
  <si>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</si>
  <si>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</si>
  <si>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</si>
  <si>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</si>
  <si>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</si>
  <si>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</si>
  <si>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</si>
  <si>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</si>
  <si>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</si>
  <si>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</si>
  <si>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</si>
  <si>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</si>
  <si>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</si>
  <si>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</si>
  <si>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</si>
  <si>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</si>
  <si>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</si>
  <si>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</si>
  <si>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</si>
  <si>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</si>
  <si>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</si>
  <si>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</si>
  <si>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</si>
  <si>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</si>
  <si>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</si>
  <si>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</si>
  <si>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</si>
  <si>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</si>
  <si>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</si>
  <si>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</si>
  <si>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</si>
  <si>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</si>
  <si>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</si>
  <si>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</si>
  <si>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</si>
  <si>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</si>
  <si>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</si>
  <si>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</si>
  <si>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</si>
  <si>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</si>
  <si>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</si>
  <si>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</si>
  <si>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</si>
  <si>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</si>
  <si>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</si>
  <si>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</si>
  <si>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</si>
  <si>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</si>
  <si>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</si>
  <si>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</si>
  <si>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</si>
  <si>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</si>
  <si>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</si>
  <si>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</si>
  <si>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</si>
  <si>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</si>
  <si>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</si>
  <si>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</si>
  <si>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</si>
  <si>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</si>
  <si>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</si>
  <si>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</si>
  <si>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</si>
  <si>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</si>
  <si>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</si>
  <si>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</si>
  <si>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</si>
  <si>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</si>
  <si>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</si>
  <si>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</si>
  <si>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</si>
  <si>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</si>
  <si>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</si>
  <si>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</si>
  <si>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</si>
  <si>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</si>
  <si>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</si>
  <si>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</si>
  <si>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</si>
  <si>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</si>
  <si>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</si>
  <si>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</si>
  <si>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</si>
  <si>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</si>
  <si>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</si>
  <si>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</si>
  <si>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</si>
  <si>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</si>
  <si>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</si>
  <si>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</si>
  <si>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</si>
  <si>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</si>
  <si>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</si>
  <si>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</si>
  <si>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</si>
  <si>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</si>
  <si>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</si>
  <si>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</si>
  <si>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</si>
  <si>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</si>
  <si>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</si>
  <si>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</si>
  <si>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</si>
  <si>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</si>
  <si>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</si>
  <si>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</si>
  <si>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</si>
  <si>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</si>
  <si>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</si>
  <si>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</si>
  <si>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</si>
  <si>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</si>
  <si>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</si>
  <si>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</si>
  <si>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</si>
  <si>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</si>
  <si>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</si>
  <si>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</si>
  <si>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</si>
  <si>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</si>
  <si>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</si>
  <si>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</si>
  <si>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</si>
  <si>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</si>
  <si>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</si>
  <si>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</si>
  <si>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</si>
  <si>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</si>
  <si>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</si>
  <si>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</si>
  <si>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</si>
  <si>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</si>
  <si>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</si>
  <si>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</si>
  <si>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</si>
  <si>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</si>
  <si>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</si>
  <si>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</si>
  <si>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</si>
  <si>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</si>
  <si>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</si>
  <si>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</si>
  <si>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</si>
  <si>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</si>
  <si>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</si>
  <si>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</si>
  <si>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</si>
  <si>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</si>
  <si>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</si>
  <si>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</si>
  <si>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</si>
  <si>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</si>
  <si>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</si>
  <si>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</si>
  <si>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</si>
  <si>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</si>
  <si>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</si>
  <si>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</si>
  <si>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</si>
  <si>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</si>
  <si>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</si>
  <si>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</si>
  <si>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</si>
  <si>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</si>
  <si>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</si>
  <si>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</si>
  <si>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</si>
  <si>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</si>
  <si>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</si>
  <si>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</si>
  <si>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</si>
  <si>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</si>
  <si>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</si>
  <si>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</si>
  <si>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</si>
  <si>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</si>
  <si>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</si>
  <si>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</si>
  <si>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</si>
  <si>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</si>
  <si>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</si>
  <si>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</si>
  <si>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</si>
  <si>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</si>
  <si>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</si>
  <si>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</si>
  <si>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</si>
  <si>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</si>
  <si>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</si>
  <si>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</si>
  <si>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</si>
  <si>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</si>
  <si>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</si>
  <si>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</si>
  <si>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</si>
  <si>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</si>
  <si>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</si>
  <si>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</si>
  <si>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</si>
  <si>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</si>
  <si>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</si>
  <si>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</si>
  <si>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</si>
  <si>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</si>
  <si>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</si>
  <si>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</si>
  <si>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</si>
  <si>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</si>
  <si>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</si>
  <si>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</si>
  <si>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</si>
  <si>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</si>
  <si>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</si>
  <si>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</si>
  <si>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</si>
  <si>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</si>
  <si>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</si>
  <si>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</si>
  <si>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</si>
  <si>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</si>
  <si>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</si>
  <si>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</si>
  <si>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</si>
  <si>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</si>
  <si>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</si>
  <si>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</si>
  <si>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</si>
  <si>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</si>
  <si>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</si>
  <si>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</si>
  <si>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</si>
  <si>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</si>
  <si>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</si>
  <si>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</si>
  <si>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</si>
  <si>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</si>
  <si>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</si>
  <si>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</si>
  <si>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</si>
  <si>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</si>
  <si>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</si>
  <si>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</si>
  <si>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</si>
  <si>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</si>
  <si>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</si>
  <si>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</si>
  <si>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</si>
  <si>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</si>
  <si>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</si>
  <si>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</si>
  <si>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</si>
  <si>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</si>
  <si>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</si>
  <si>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</si>
  <si>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</si>
  <si>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</si>
  <si>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</si>
  <si>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</si>
  <si>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</si>
  <si>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</si>
  <si>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</si>
  <si>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</si>
  <si>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</si>
  <si>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</si>
  <si>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</si>
  <si>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</si>
  <si>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</si>
  <si>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</si>
  <si>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</si>
  <si>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</si>
  <si>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</si>
  <si>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</si>
  <si>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</si>
  <si>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</si>
  <si>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</si>
  <si>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</si>
  <si>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</si>
  <si>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</si>
  <si>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</si>
  <si>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</si>
  <si>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</si>
  <si>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</si>
  <si>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</si>
  <si>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</si>
  <si>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</si>
  <si>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</si>
  <si>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</si>
  <si>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</si>
  <si>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</si>
  <si>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</si>
  <si>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</si>
  <si>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</si>
  <si>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</si>
  <si>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</si>
  <si>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</si>
  <si>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</si>
  <si>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</si>
  <si>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</si>
  <si>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</si>
  <si>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</si>
  <si>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</si>
  <si>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</si>
  <si>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</si>
  <si>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</si>
  <si>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</si>
  <si>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</si>
  <si>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</si>
  <si>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</si>
  <si>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</si>
  <si>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</si>
  <si>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</si>
  <si>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</si>
  <si>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</si>
  <si>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</si>
  <si>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</si>
  <si>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</si>
  <si>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</si>
  <si>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</si>
  <si>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</si>
  <si>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</si>
  <si>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</si>
  <si>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</si>
  <si>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</si>
  <si>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</si>
  <si>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</si>
  <si>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</si>
  <si>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</si>
  <si>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</si>
  <si>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</si>
  <si>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</si>
  <si>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</si>
  <si>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</si>
  <si>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</si>
  <si>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</si>
  <si>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</si>
  <si>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</si>
  <si>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</si>
  <si>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</si>
  <si>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</si>
  <si>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</si>
  <si>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</si>
  <si>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</si>
  <si>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</si>
  <si>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</si>
  <si>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</si>
  <si>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</si>
  <si>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</si>
  <si>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</si>
  <si>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</si>
  <si>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</si>
  <si>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</si>
  <si>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</si>
  <si>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</si>
  <si>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</si>
  <si>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</si>
  <si>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</si>
  <si>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</si>
  <si>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</si>
  <si>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</si>
  <si>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</si>
  <si>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</si>
  <si>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</si>
  <si>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</si>
  <si>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</si>
  <si>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</si>
  <si>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</si>
  <si>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</si>
  <si>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</si>
  <si>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</si>
  <si>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</si>
  <si>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</si>
  <si>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</si>
  <si>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</si>
  <si>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</si>
  <si>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</si>
  <si>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</si>
  <si>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</si>
  <si>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</si>
  <si>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</si>
  <si>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</si>
  <si>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</si>
  <si>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</si>
  <si>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</si>
  <si>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</si>
  <si>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</si>
  <si>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</si>
  <si>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</si>
  <si>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</si>
  <si>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</si>
  <si>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</si>
  <si>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</si>
  <si>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</si>
  <si>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</si>
  <si>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</si>
  <si>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</si>
  <si>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</si>
  <si>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</si>
  <si>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</si>
  <si>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</si>
  <si>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</si>
  <si>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</si>
  <si>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</si>
  <si>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</si>
  <si>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</si>
  <si>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</si>
  <si>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</si>
  <si>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</si>
  <si>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</si>
  <si>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</si>
  <si>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</si>
  <si>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</si>
  <si>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</si>
  <si>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</si>
  <si>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</si>
  <si>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</si>
  <si>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</si>
  <si>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</si>
  <si>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</si>
  <si>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</si>
  <si>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</si>
  <si>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</si>
  <si>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</si>
  <si>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</si>
  <si>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</si>
  <si>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</si>
  <si>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</si>
  <si>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</si>
  <si>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</si>
  <si>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</si>
  <si>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</si>
  <si>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</si>
  <si>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</si>
  <si>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</si>
  <si>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</si>
  <si>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</si>
  <si>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</si>
  <si>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</si>
  <si>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</si>
  <si>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</si>
  <si>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</si>
  <si>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</si>
  <si>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</si>
  <si>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</si>
  <si>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</si>
  <si>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</si>
  <si>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</si>
  <si>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</si>
  <si>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</si>
  <si>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</si>
  <si>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</si>
  <si>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</si>
  <si>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</si>
  <si>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</si>
  <si>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</si>
  <si>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</si>
  <si>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</si>
  <si>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</si>
  <si>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</si>
  <si>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</si>
  <si>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</si>
  <si>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</si>
  <si>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</si>
  <si>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</si>
  <si>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</si>
  <si>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</si>
  <si>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</si>
  <si>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</si>
  <si>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</si>
  <si>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</si>
  <si>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</si>
  <si>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</si>
  <si>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</si>
  <si>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</si>
  <si>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</si>
  <si>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</si>
  <si>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</si>
  <si>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</si>
  <si>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</si>
  <si>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</si>
  <si>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</si>
  <si>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</si>
  <si>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</si>
  <si>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</si>
  <si>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</si>
  <si>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</si>
  <si>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</si>
  <si>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</si>
  <si>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</si>
  <si>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</si>
  <si>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</si>
  <si>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</si>
  <si>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</si>
  <si>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</si>
  <si>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</si>
  <si>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</si>
  <si>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</si>
  <si>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</si>
  <si>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</si>
  <si>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</si>
  <si>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</si>
  <si>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</si>
  <si>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</si>
  <si>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</si>
  <si>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</si>
  <si>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</si>
  <si>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</si>
  <si>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</si>
  <si>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</si>
  <si>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</si>
  <si>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</si>
  <si>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</si>
  <si>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</si>
  <si>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</si>
  <si>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</si>
  <si>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</si>
  <si>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</si>
  <si>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</si>
  <si>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</si>
  <si>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</si>
  <si>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</si>
  <si>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</si>
  <si>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</si>
  <si>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</si>
  <si>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</si>
  <si>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</si>
  <si>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</si>
  <si>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</si>
  <si>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</si>
  <si>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</si>
  <si>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</si>
  <si>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</si>
  <si>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</si>
  <si>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</si>
  <si>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</si>
  <si>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</si>
  <si>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</si>
  <si>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</si>
  <si>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</si>
  <si>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</si>
  <si>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</si>
  <si>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</si>
  <si>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</si>
  <si>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</si>
  <si>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</si>
  <si>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</si>
  <si>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</si>
  <si>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</si>
  <si>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</si>
  <si>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</si>
  <si>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</si>
  <si>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</si>
  <si>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</si>
  <si>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</si>
  <si>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</si>
  <si>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</si>
  <si>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</si>
  <si>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</si>
  <si>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</si>
  <si>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</si>
  <si>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</si>
  <si>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</si>
  <si>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</si>
  <si>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</si>
  <si>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</si>
  <si>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</si>
  <si>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</si>
  <si>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</si>
  <si>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</si>
  <si>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</si>
  <si>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</si>
  <si>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</si>
  <si>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</si>
  <si>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</si>
  <si>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</si>
  <si>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</si>
  <si>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</si>
  <si>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</si>
  <si>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</si>
  <si>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</si>
  <si>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</si>
  <si>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</si>
  <si>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</si>
  <si>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</si>
  <si>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</si>
  <si>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</si>
  <si>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</si>
  <si>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</si>
  <si>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</si>
  <si>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</si>
  <si>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</si>
  <si>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</si>
  <si>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</si>
  <si>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</si>
  <si>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</si>
  <si>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</si>
  <si>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</si>
  <si>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</si>
  <si>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</si>
  <si>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</si>
  <si>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</si>
  <si>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</si>
  <si>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</si>
  <si>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</si>
  <si>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</si>
  <si>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</si>
  <si>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</si>
  <si>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</si>
  <si>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</si>
  <si>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</si>
  <si>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</si>
  <si>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</si>
  <si>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</si>
  <si>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</si>
  <si>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</si>
  <si>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</si>
  <si>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</si>
  <si>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</si>
  <si>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</si>
  <si>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</si>
  <si>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</si>
  <si>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</si>
  <si>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</si>
  <si>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</si>
  <si>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</si>
  <si>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</si>
  <si>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</si>
  <si>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</si>
  <si>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</si>
  <si>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</si>
  <si>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</si>
  <si>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</si>
  <si>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</si>
  <si>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</si>
  <si>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</si>
  <si>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</si>
  <si>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</si>
  <si>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</si>
  <si>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</si>
  <si>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</si>
  <si>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</si>
  <si>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</si>
  <si>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</si>
  <si>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</si>
  <si>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</si>
  <si>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</si>
  <si>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</si>
  <si>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</si>
  <si>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</si>
  <si>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</si>
  <si>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</si>
  <si>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</si>
  <si>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</si>
  <si>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</si>
  <si>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</si>
  <si>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</si>
  <si>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</si>
  <si>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</si>
  <si>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</si>
  <si>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</si>
  <si>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</si>
  <si>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</si>
  <si>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</si>
  <si>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</si>
  <si>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</si>
  <si>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</si>
  <si>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</si>
  <si>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</si>
  <si>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</si>
  <si>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</si>
  <si>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</si>
  <si>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</si>
  <si>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</si>
  <si>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</si>
  <si>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</si>
  <si>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</si>
  <si>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</si>
  <si>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</si>
  <si>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</si>
  <si>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</si>
  <si>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</si>
  <si>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</si>
  <si>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</si>
  <si>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</si>
  <si>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</si>
  <si>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</si>
  <si>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</si>
  <si>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</si>
  <si>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</si>
  <si>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</si>
  <si>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</si>
  <si>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</si>
  <si>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</si>
  <si>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</si>
  <si>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</si>
  <si>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</si>
  <si>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</si>
  <si>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</si>
  <si>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</si>
  <si>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</si>
  <si>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</si>
  <si>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</si>
  <si>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</si>
  <si>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</si>
  <si>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</si>
  <si>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</si>
  <si>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</si>
  <si>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</si>
  <si>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</si>
  <si>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</si>
  <si>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</si>
  <si>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</si>
  <si>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</si>
  <si>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</si>
  <si>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</si>
  <si>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</si>
  <si>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</si>
  <si>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</si>
  <si>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</si>
  <si>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</si>
  <si>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</si>
  <si>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</si>
  <si>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</si>
  <si>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</si>
  <si>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</si>
  <si>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</si>
  <si>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</si>
  <si>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</si>
  <si>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</si>
  <si>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</si>
  <si>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</si>
  <si>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</si>
  <si>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</si>
  <si>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</si>
  <si>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</si>
  <si>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</si>
  <si>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</si>
  <si>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</si>
  <si>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</si>
  <si>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</si>
  <si>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</si>
  <si>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</si>
  <si>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</si>
  <si>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</si>
  <si>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</si>
  <si>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</si>
  <si>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</si>
  <si>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</si>
  <si>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</si>
  <si>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</si>
  <si>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</si>
  <si>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</si>
  <si>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</si>
  <si>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</si>
  <si>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</si>
  <si>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</si>
  <si>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</si>
  <si>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</si>
  <si>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</si>
  <si>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</si>
  <si>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</si>
  <si>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</si>
  <si>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</si>
  <si>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</si>
  <si>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</si>
  <si>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</si>
  <si>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</si>
  <si>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</si>
  <si>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</si>
  <si>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</si>
  <si>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</si>
  <si>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</si>
  <si>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</si>
  <si>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</si>
  <si>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</si>
  <si>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</si>
  <si>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</si>
  <si>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</si>
  <si>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</si>
  <si>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</si>
  <si>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</si>
  <si>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</si>
  <si>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</si>
  <si>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</si>
  <si>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</si>
  <si>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</si>
  <si>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</si>
  <si>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</si>
  <si>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</si>
  <si>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</si>
  <si>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</si>
  <si>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</si>
  <si>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</si>
  <si>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</si>
  <si>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</si>
  <si>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</si>
  <si>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</si>
  <si>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</si>
  <si>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</si>
  <si>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</si>
  <si>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</si>
  <si>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</si>
  <si>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</si>
  <si>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</si>
  <si>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</si>
  <si>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</si>
  <si>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</si>
  <si>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</si>
  <si>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</si>
  <si>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</si>
  <si>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</si>
  <si>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</si>
  <si>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</si>
  <si>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</si>
  <si>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</si>
  <si>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</si>
  <si>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</si>
  <si>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</si>
  <si>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</si>
  <si>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</si>
  <si>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</si>
  <si>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</si>
  <si>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</si>
  <si>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</si>
  <si>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</si>
  <si>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</si>
  <si>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</si>
  <si>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</si>
  <si>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</si>
  <si>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</si>
  <si>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</si>
  <si>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</si>
  <si>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</si>
  <si>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</si>
  <si>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</si>
  <si>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</si>
  <si>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</si>
  <si>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</si>
  <si>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</si>
  <si>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</si>
  <si>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</si>
  <si>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</si>
  <si>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</si>
  <si>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</si>
  <si>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</si>
  <si>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</si>
  <si>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</si>
  <si>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</si>
  <si>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</si>
  <si>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</si>
  <si>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</si>
  <si>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</si>
  <si>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</si>
  <si>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</si>
  <si>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</si>
  <si>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</si>
  <si>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</si>
  <si>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</si>
  <si>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</si>
  <si>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</si>
  <si>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</si>
  <si>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</si>
  <si>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</si>
  <si>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</si>
  <si>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</si>
  <si>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</si>
  <si>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</si>
  <si>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</si>
  <si>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</si>
  <si>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</si>
  <si>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</si>
  <si>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</si>
  <si>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</si>
  <si>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</si>
  <si>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</si>
  <si>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</si>
  <si>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</si>
  <si>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</si>
  <si>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</si>
  <si>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</si>
  <si>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</si>
  <si>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</si>
  <si>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</si>
  <si>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</si>
  <si>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</si>
  <si>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</si>
  <si>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</si>
  <si>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</si>
  <si>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</si>
  <si>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</si>
  <si>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</si>
  <si>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</si>
  <si>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</si>
  <si>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</si>
  <si>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</si>
  <si>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</si>
  <si>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</si>
  <si>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</si>
  <si>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</si>
  <si>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</si>
  <si>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</si>
  <si>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</si>
  <si>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</si>
  <si>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</si>
  <si>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</si>
  <si>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</si>
  <si>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</si>
  <si>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</si>
  <si>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</si>
  <si>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</si>
  <si>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</si>
  <si>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</si>
  <si>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</si>
  <si>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</si>
  <si>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</si>
  <si>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</si>
  <si>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</si>
  <si>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</si>
  <si>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</si>
  <si>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</si>
  <si>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</si>
  <si>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</si>
  <si>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</si>
  <si>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</si>
  <si>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</si>
  <si>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</si>
  <si>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</si>
  <si>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</si>
  <si>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</si>
  <si>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</si>
  <si>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</si>
  <si>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</si>
  <si>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</si>
  <si>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</si>
  <si>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</si>
  <si>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</si>
  <si>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</si>
  <si>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</si>
  <si>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</si>
  <si>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</si>
  <si>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</si>
  <si>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</si>
  <si>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</si>
  <si>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</si>
  <si>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</si>
  <si>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</si>
  <si>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</si>
  <si>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</si>
  <si>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</si>
  <si>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</si>
  <si>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</si>
  <si>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</si>
  <si>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</si>
  <si>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</si>
  <si>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</si>
  <si>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</si>
  <si>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</si>
  <si>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</si>
  <si>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</si>
  <si>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</si>
  <si>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</si>
  <si>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</si>
  <si>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</si>
  <si>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</si>
  <si>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</si>
  <si>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</si>
  <si>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</si>
  <si>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</si>
  <si>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</si>
  <si>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</si>
  <si>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</si>
  <si>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</si>
  <si>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</si>
  <si>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</si>
  <si>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</si>
  <si>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</si>
  <si>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</si>
  <si>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</si>
  <si>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</si>
  <si>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</si>
  <si>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</si>
  <si>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</si>
  <si>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</si>
  <si>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</si>
  <si>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</si>
  <si>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</si>
  <si>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</si>
  <si>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</si>
  <si>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</si>
  <si>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</si>
  <si>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</si>
  <si>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</si>
  <si>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</si>
  <si>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</si>
  <si>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</si>
  <si>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</si>
  <si>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</si>
  <si>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</si>
  <si>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</si>
  <si>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</si>
  <si>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</si>
  <si>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</si>
  <si>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</si>
  <si>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</si>
  <si>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</si>
  <si>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</si>
  <si>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</si>
  <si>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</si>
  <si>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</si>
  <si>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</si>
  <si>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</si>
  <si>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</si>
  <si>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</si>
  <si>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</si>
  <si>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</si>
  <si>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</si>
  <si>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</si>
  <si>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</si>
  <si>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</si>
  <si>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</si>
  <si>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</si>
  <si>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</si>
  <si>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</si>
  <si>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</si>
  <si>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</si>
  <si>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</si>
  <si>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</si>
  <si>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</si>
  <si>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</si>
  <si>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</si>
  <si>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</si>
  <si>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</si>
  <si>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</si>
  <si>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</si>
  <si>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</si>
  <si>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</si>
  <si>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</si>
  <si>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</si>
  <si>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</si>
  <si>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</si>
  <si>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</si>
  <si>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</si>
  <si>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</si>
  <si>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</si>
  <si>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</si>
  <si>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</si>
  <si>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</si>
  <si>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</si>
  <si>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</si>
  <si>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</si>
  <si>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</si>
  <si>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</si>
  <si>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</si>
  <si>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</si>
  <si>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</si>
  <si>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</si>
  <si>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</si>
  <si>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</si>
  <si>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</si>
  <si>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</si>
  <si>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</si>
  <si>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</si>
  <si>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</si>
  <si>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</si>
  <si>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</si>
  <si>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</si>
  <si>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</si>
  <si>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</si>
  <si>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</si>
  <si>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</si>
  <si>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</si>
  <si>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</si>
  <si>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</si>
  <si>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</si>
  <si>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</si>
  <si>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</si>
  <si>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</si>
  <si>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</si>
  <si>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</si>
  <si>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</si>
  <si>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</si>
  <si>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</si>
  <si>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</si>
  <si>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</si>
  <si>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</si>
  <si>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</si>
  <si>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</si>
  <si>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</si>
  <si>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</si>
  <si>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</si>
  <si>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</si>
  <si>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</si>
  <si>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</si>
  <si>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</si>
  <si>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</si>
  <si>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</si>
  <si>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</si>
  <si>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</si>
  <si>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</si>
  <si>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</si>
  <si>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</si>
  <si>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</si>
  <si>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</si>
  <si>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</si>
  <si>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</si>
  <si>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</si>
  <si>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</si>
  <si>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</si>
  <si>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</si>
  <si>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</si>
  <si>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</si>
  <si>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</si>
  <si>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</si>
  <si>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</si>
  <si>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</si>
  <si>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</si>
  <si>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</si>
  <si>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</si>
  <si>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</si>
  <si>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</si>
  <si>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</si>
  <si>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</si>
  <si>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</si>
  <si>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</si>
  <si>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</si>
  <si>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</si>
  <si>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</si>
  <si>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</si>
  <si>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</si>
  <si>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</si>
  <si>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</si>
  <si>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</si>
  <si>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</si>
  <si>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</si>
  <si>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</si>
  <si>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</si>
  <si>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</si>
  <si>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</si>
  <si>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</si>
  <si>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</si>
  <si>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</si>
  <si>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</si>
  <si>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</si>
  <si>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</si>
  <si>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</si>
  <si>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</si>
  <si>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</si>
  <si>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</si>
  <si>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</si>
  <si>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</si>
  <si>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</si>
  <si>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</si>
  <si>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</si>
  <si>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</si>
  <si>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</si>
  <si>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</si>
  <si>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</si>
  <si>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</si>
  <si>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</si>
  <si>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</si>
  <si>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</si>
  <si>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</si>
  <si>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</si>
  <si>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</si>
  <si>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</si>
  <si>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</si>
  <si>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</si>
  <si>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</si>
  <si>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</si>
  <si>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</si>
  <si>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</si>
  <si>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</si>
  <si>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</si>
  <si>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</si>
  <si>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</si>
  <si>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</si>
  <si>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</si>
  <si>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</si>
  <si>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</si>
  <si>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</si>
  <si>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</si>
  <si>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</si>
  <si>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</si>
  <si>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</si>
  <si>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</si>
  <si>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</si>
  <si>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</si>
  <si>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</si>
  <si>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</si>
  <si>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</si>
  <si>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</si>
  <si>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</si>
  <si>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</si>
  <si>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</si>
  <si>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</si>
  <si>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</si>
  <si>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</si>
  <si>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</si>
  <si>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</si>
  <si>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</si>
  <si>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</si>
  <si>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</si>
  <si>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</si>
  <si>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</si>
  <si>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</si>
  <si>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</si>
  <si>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</si>
  <si>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</si>
  <si>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</si>
  <si>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</si>
  <si>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</si>
  <si>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</si>
  <si>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</si>
  <si>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</si>
  <si>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</si>
  <si>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</si>
  <si>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</si>
  <si>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</si>
  <si>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</si>
  <si>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</si>
  <si>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</si>
  <si>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</si>
  <si>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</si>
  <si>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</si>
  <si>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</si>
  <si>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</si>
  <si>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</si>
  <si>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</si>
  <si>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</si>
  <si>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</si>
  <si>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</si>
  <si>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</si>
  <si>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</si>
  <si>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</si>
  <si>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</si>
  <si>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</si>
  <si>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</si>
  <si>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</si>
  <si>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</si>
  <si>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</si>
  <si>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</si>
  <si>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</si>
  <si>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</si>
  <si>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</si>
  <si>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</si>
  <si>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</si>
  <si>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</si>
  <si>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</si>
  <si>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</si>
  <si>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</si>
  <si>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</si>
  <si>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</si>
  <si>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</si>
  <si>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</si>
  <si>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</si>
  <si>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</si>
  <si>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</si>
  <si>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</si>
  <si>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</si>
  <si>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</si>
  <si>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</si>
  <si>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</si>
  <si>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</si>
  <si>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</si>
  <si>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</si>
  <si>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</si>
  <si>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</si>
  <si>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</si>
  <si>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</si>
  <si>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</si>
  <si>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</si>
  <si>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</si>
  <si>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</si>
  <si>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</si>
  <si>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</si>
  <si>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</si>
  <si>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</si>
  <si>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</si>
  <si>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</si>
  <si>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</si>
  <si>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</si>
  <si>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</si>
  <si>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</si>
  <si>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</si>
  <si>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</si>
  <si>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</si>
  <si>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</si>
  <si>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</si>
  <si>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</si>
  <si>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</si>
  <si>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</si>
  <si>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</si>
  <si>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</si>
  <si>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</si>
  <si>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</si>
  <si>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</si>
  <si>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</si>
  <si>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</si>
  <si>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</si>
  <si>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</si>
  <si>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</si>
  <si>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</si>
  <si>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</si>
  <si>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</si>
  <si>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</si>
  <si>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</si>
  <si>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</si>
  <si>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</si>
  <si>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</si>
  <si>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</si>
  <si>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</si>
  <si>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</si>
  <si>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</si>
  <si>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</si>
  <si>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</si>
  <si>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</si>
  <si>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</si>
  <si>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</si>
  <si>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</si>
  <si>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</si>
  <si>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</si>
  <si>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</si>
  <si>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</si>
  <si>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</si>
  <si>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</si>
  <si>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</si>
  <si>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</si>
  <si>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</si>
  <si>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</si>
  <si>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</si>
  <si>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</si>
  <si>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</si>
  <si>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</si>
  <si>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</si>
  <si>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</si>
  <si>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</si>
  <si>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</si>
  <si>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</si>
  <si>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</si>
  <si>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</si>
  <si>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</si>
  <si>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</si>
  <si>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</si>
  <si>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</si>
  <si>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</si>
  <si>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</si>
  <si>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</si>
  <si>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</si>
  <si>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</si>
  <si>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</si>
  <si>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</si>
  <si>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</si>
  <si>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</si>
  <si>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</si>
  <si>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</si>
  <si>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</si>
  <si>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</si>
  <si>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</si>
  <si>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</si>
  <si>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</si>
  <si>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</si>
  <si>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</si>
  <si>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</si>
  <si>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</si>
  <si>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</si>
  <si>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</si>
  <si>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</si>
  <si>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</si>
  <si>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</si>
  <si>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</si>
  <si>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</si>
  <si>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</si>
  <si>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</si>
  <si>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</si>
  <si>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</si>
  <si>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</si>
  <si>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</si>
  <si>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</si>
  <si>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</si>
  <si>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</si>
  <si>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</si>
  <si>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</si>
  <si>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</si>
  <si>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</si>
  <si>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</si>
  <si>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</si>
  <si>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</si>
  <si>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</si>
  <si>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</si>
  <si>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</si>
  <si>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</si>
  <si>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</si>
  <si>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</si>
  <si>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</si>
  <si>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</si>
  <si>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</si>
  <si>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</si>
  <si>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</si>
  <si>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</si>
  <si>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</si>
  <si>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</si>
  <si>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</si>
  <si>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</si>
  <si>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</si>
  <si>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</si>
  <si>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</si>
  <si>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</si>
  <si>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</si>
  <si>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</si>
  <si>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</si>
  <si>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</si>
  <si>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</si>
  <si>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</si>
  <si>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</si>
  <si>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</si>
  <si>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</si>
  <si>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</si>
  <si>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</si>
  <si>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</si>
  <si>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</si>
  <si>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</si>
  <si>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</si>
  <si>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</si>
  <si>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</si>
  <si>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</si>
  <si>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</si>
  <si>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</si>
  <si>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</si>
  <si>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</si>
  <si>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</si>
  <si>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</si>
  <si>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</si>
  <si>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</si>
  <si>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</si>
  <si>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</si>
  <si>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</si>
  <si>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</si>
  <si>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</si>
  <si>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</si>
  <si>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</si>
  <si>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</si>
  <si>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</si>
  <si>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</si>
  <si>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</si>
  <si>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</si>
  <si>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</si>
  <si>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</si>
  <si>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</si>
  <si>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</si>
  <si>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</si>
  <si>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</si>
  <si>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</si>
  <si>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</si>
  <si>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</si>
  <si>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</si>
  <si>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</si>
  <si>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</si>
  <si>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</si>
  <si>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</si>
  <si>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</si>
  <si>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</si>
  <si>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</si>
  <si>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</si>
  <si>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</si>
  <si>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</si>
  <si>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</si>
  <si>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</si>
  <si>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</si>
  <si>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</si>
  <si>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</si>
  <si>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</si>
  <si>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</si>
  <si>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</si>
  <si>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</si>
  <si>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</si>
  <si>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</si>
  <si>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</si>
  <si>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</si>
  <si>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</si>
  <si>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</si>
  <si>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</si>
  <si>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</si>
  <si>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</si>
  <si>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</si>
  <si>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</si>
  <si>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</si>
  <si>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</si>
  <si>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</si>
  <si>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</si>
  <si>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</si>
  <si>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</si>
  <si>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</si>
  <si>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</si>
  <si>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</si>
  <si>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</si>
  <si>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</si>
  <si>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</si>
  <si>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</si>
  <si>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</si>
  <si>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</si>
  <si>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</si>
  <si>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</si>
  <si>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</si>
  <si>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</si>
  <si>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</si>
  <si>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</si>
  <si>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</si>
  <si>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</si>
  <si>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</si>
  <si>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</si>
  <si>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</si>
  <si>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</si>
  <si>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</si>
  <si>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</si>
  <si>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</si>
  <si>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</si>
  <si>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</si>
  <si>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</si>
  <si>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</si>
  <si>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</si>
  <si>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</si>
  <si>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</si>
  <si>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</si>
  <si>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</si>
  <si>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</si>
  <si>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</si>
  <si>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</si>
  <si>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</si>
  <si>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</si>
  <si>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</si>
  <si>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</si>
  <si>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</si>
  <si>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</si>
  <si>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</si>
  <si>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</si>
  <si>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</si>
  <si>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</si>
  <si>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</si>
  <si>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</si>
  <si>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</si>
  <si>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</si>
  <si>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</si>
  <si>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</si>
  <si>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</si>
  <si>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</si>
  <si>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</si>
  <si>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</si>
  <si>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</si>
  <si>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</si>
  <si>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</si>
  <si>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</si>
  <si>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</si>
  <si>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</si>
  <si>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</si>
  <si>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</si>
  <si>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</si>
  <si>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</si>
  <si>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</si>
  <si>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</si>
  <si>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</si>
  <si>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</si>
  <si>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</si>
  <si>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</si>
  <si>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</si>
  <si>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</si>
  <si>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</si>
  <si>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</si>
  <si>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</si>
  <si>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</si>
  <si>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</si>
  <si>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</si>
  <si>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</si>
  <si>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</si>
  <si>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</si>
  <si>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</si>
  <si>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</si>
  <si>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</si>
  <si>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</si>
  <si>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</si>
  <si>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</si>
  <si>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</si>
  <si>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</si>
  <si>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</si>
  <si>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</si>
  <si>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</si>
  <si>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</si>
  <si>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</si>
  <si>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</si>
  <si>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</si>
  <si>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</si>
  <si>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</si>
  <si>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</si>
  <si>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</si>
  <si>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</si>
  <si>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</si>
  <si>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</si>
  <si>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</si>
  <si>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</si>
  <si>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</si>
  <si>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</si>
  <si>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</si>
  <si>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</si>
  <si>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</si>
  <si>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</si>
  <si>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</si>
  <si>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</si>
  <si>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</si>
  <si>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</si>
  <si>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</si>
  <si>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</si>
  <si>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</si>
  <si>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</si>
  <si>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</si>
  <si>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</si>
  <si>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</si>
  <si>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</si>
  <si>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</si>
  <si>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</si>
  <si>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</si>
  <si>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</si>
  <si>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</si>
  <si>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</si>
  <si>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</si>
  <si>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</si>
  <si>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</si>
  <si>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</si>
  <si>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</si>
  <si>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</si>
  <si>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</si>
  <si>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</si>
  <si>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</si>
  <si>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</si>
  <si>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</si>
  <si>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</si>
  <si>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</si>
  <si>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</si>
  <si>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</si>
  <si>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</si>
  <si>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</si>
  <si>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</si>
  <si>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</si>
  <si>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</si>
  <si>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</si>
  <si>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</si>
  <si>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</si>
  <si>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</si>
  <si>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</si>
  <si>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</si>
  <si>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</si>
  <si>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</si>
  <si>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</si>
  <si>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</si>
  <si>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</si>
  <si>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</si>
  <si>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</si>
  <si>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</si>
  <si>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</si>
  <si>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</si>
  <si>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</si>
  <si>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</si>
  <si>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</si>
  <si>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</si>
  <si>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</si>
  <si>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</si>
  <si>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</si>
  <si>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</si>
  <si>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</si>
  <si>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</si>
  <si>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</si>
  <si>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</si>
  <si>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</si>
  <si>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</si>
  <si>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</si>
  <si>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</si>
  <si>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</si>
  <si>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</si>
  <si>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</si>
  <si>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</si>
  <si>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</si>
  <si>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</si>
  <si>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</si>
  <si>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</si>
  <si>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</si>
  <si>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</si>
  <si>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</si>
  <si>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</si>
  <si>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</si>
  <si>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</si>
  <si>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</si>
  <si>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</si>
  <si>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</si>
  <si>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</si>
  <si>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</si>
  <si>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</si>
  <si>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</si>
  <si>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</si>
  <si>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</si>
  <si>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</si>
  <si>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</si>
  <si>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</si>
  <si>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</si>
  <si>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</si>
  <si>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</si>
  <si>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</si>
  <si>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</si>
  <si>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</si>
  <si>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</si>
  <si>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</si>
  <si>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</si>
  <si>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</si>
  <si>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</si>
  <si>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</si>
  <si>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</si>
  <si>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</si>
  <si>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</si>
  <si>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</si>
  <si>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</si>
  <si>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</si>
  <si>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</si>
  <si>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</si>
  <si>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</si>
  <si>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</si>
  <si>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</si>
  <si>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</si>
  <si>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</si>
  <si>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</si>
  <si>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</si>
  <si>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</si>
  <si>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</si>
  <si>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</si>
  <si>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</si>
  <si>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</si>
  <si>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</si>
  <si>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</si>
  <si>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</si>
  <si>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</si>
  <si>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</si>
  <si>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</si>
  <si>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</si>
  <si>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</si>
  <si>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</si>
  <si>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</si>
  <si>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</si>
  <si>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</si>
  <si>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</si>
  <si>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</si>
  <si>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</si>
  <si>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</si>
  <si>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</si>
  <si>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</si>
  <si>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</si>
  <si>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</si>
  <si>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</si>
  <si>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</si>
  <si>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</si>
  <si>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</si>
  <si>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</si>
  <si>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</si>
  <si>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</si>
  <si>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</si>
  <si>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</si>
  <si>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</si>
  <si>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</si>
  <si>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</si>
  <si>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</si>
  <si>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</si>
  <si>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</si>
  <si>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</si>
  <si>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</si>
  <si>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</si>
  <si>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</si>
  <si>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</si>
  <si>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</si>
  <si>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</si>
  <si>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</si>
  <si>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</si>
  <si>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</si>
  <si>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</si>
  <si>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</si>
  <si>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</si>
  <si>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</si>
  <si>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</si>
  <si>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</si>
  <si>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</si>
  <si>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</si>
  <si>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</si>
  <si>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</si>
  <si>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</si>
  <si>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</si>
  <si>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</si>
  <si>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</si>
  <si>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</si>
  <si>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</si>
  <si>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</si>
  <si>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</si>
  <si>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</si>
  <si>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</si>
  <si>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</si>
  <si>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</si>
  <si>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</si>
  <si>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</si>
  <si>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</si>
  <si>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</si>
  <si>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</si>
  <si>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</si>
  <si>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</si>
  <si>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</si>
  <si>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</si>
  <si>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</si>
  <si>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</si>
  <si>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</si>
  <si>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</si>
  <si>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</si>
  <si>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</si>
  <si>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</si>
  <si>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</si>
  <si>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</si>
  <si>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</si>
  <si>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</si>
  <si>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</si>
  <si>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</si>
  <si>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</si>
  <si>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</si>
  <si>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</si>
  <si>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</si>
  <si>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</si>
  <si>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</si>
  <si>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</si>
  <si>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</si>
  <si>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</si>
  <si>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</si>
  <si>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</si>
  <si>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</si>
  <si>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</si>
  <si>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</si>
  <si>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</si>
  <si>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</si>
  <si>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</si>
  <si>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</si>
  <si>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</si>
  <si>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</si>
  <si>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</si>
  <si>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</si>
  <si>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</si>
  <si>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</si>
  <si>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</si>
  <si>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</si>
  <si>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</si>
  <si>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</si>
  <si>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</si>
  <si>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</si>
  <si>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</si>
  <si>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</si>
  <si>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</si>
  <si>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</si>
  <si>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</si>
  <si>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</si>
  <si>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</si>
  <si>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</si>
  <si>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</si>
  <si>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</si>
  <si>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</si>
  <si>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</si>
  <si>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</si>
  <si>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</si>
  <si>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</si>
  <si>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</si>
  <si>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</si>
  <si>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</si>
  <si>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</si>
  <si>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</si>
  <si>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</si>
  <si>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</si>
  <si>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</si>
  <si>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</si>
  <si>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</si>
  <si>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</si>
  <si>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</si>
  <si>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</si>
  <si>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</si>
  <si>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</si>
  <si>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</si>
  <si>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</si>
  <si>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</si>
  <si>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</si>
  <si>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</si>
  <si>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</si>
  <si>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</si>
  <si>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</si>
  <si>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</si>
  <si>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</si>
  <si>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</si>
  <si>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</si>
  <si>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</si>
  <si>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</si>
  <si>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</si>
  <si>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</si>
  <si>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</si>
  <si>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</si>
  <si>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</si>
  <si>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</si>
  <si>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</si>
  <si>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</si>
  <si>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</si>
  <si>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</si>
  <si>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</si>
  <si>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</si>
  <si>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</si>
  <si>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</si>
  <si>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</si>
  <si>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</si>
  <si>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</si>
  <si>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</si>
  <si>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</si>
  <si>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</si>
  <si>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</si>
  <si>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</si>
  <si>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</si>
  <si>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</si>
  <si>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</si>
  <si>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</si>
  <si>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</si>
  <si>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</si>
  <si>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</si>
  <si>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</si>
  <si>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</si>
  <si>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</si>
  <si>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</si>
  <si>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</si>
  <si>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</si>
  <si>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</si>
  <si>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</si>
  <si>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</si>
  <si>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</si>
  <si>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</si>
  <si>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</si>
  <si>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</si>
  <si>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</si>
  <si>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</si>
  <si>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</si>
  <si>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</si>
  <si>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</si>
  <si>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</si>
  <si>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</si>
  <si>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</si>
  <si>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</si>
  <si>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</si>
  <si>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</si>
  <si>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</si>
  <si>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</si>
  <si>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</si>
  <si>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</si>
  <si>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</si>
  <si>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</si>
  <si>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</si>
  <si>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</si>
  <si>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</si>
  <si>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</si>
  <si>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</si>
  <si>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</si>
  <si>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</si>
  <si>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</si>
  <si>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</si>
  <si>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</si>
  <si>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</si>
  <si>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</si>
  <si>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</si>
  <si>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</si>
  <si>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</si>
  <si>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</si>
  <si>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</si>
  <si>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</si>
  <si>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</si>
  <si>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</si>
  <si>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</si>
  <si>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</si>
  <si>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</si>
  <si>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</si>
  <si>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</si>
  <si>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</si>
  <si>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</si>
  <si>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</si>
  <si>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</si>
  <si>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</si>
  <si>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</si>
  <si>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</si>
  <si>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</si>
  <si>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</si>
  <si>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</si>
  <si>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</si>
  <si>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</si>
  <si>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</si>
  <si>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</si>
  <si>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</si>
  <si>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</si>
  <si>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</si>
  <si>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</si>
  <si>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</si>
  <si>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</si>
  <si>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</si>
  <si>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</si>
  <si>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</si>
  <si>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</si>
  <si>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</si>
  <si>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</si>
  <si>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</si>
  <si>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</si>
  <si>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</si>
  <si>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</si>
  <si>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</si>
  <si>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</si>
  <si>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</si>
  <si>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</si>
  <si>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</si>
  <si>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</si>
  <si>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</si>
  <si>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</si>
  <si>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</si>
  <si>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</si>
  <si>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</si>
  <si>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</si>
  <si>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</si>
  <si>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</si>
  <si>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</si>
  <si>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</si>
  <si>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</si>
  <si>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</si>
  <si>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</si>
  <si>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</si>
  <si>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</si>
  <si>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</si>
  <si>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</si>
  <si>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</si>
  <si>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</si>
  <si>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</si>
  <si>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</si>
  <si>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</si>
  <si>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</si>
  <si>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</si>
  <si>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</si>
  <si>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</si>
  <si>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</si>
  <si>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</si>
  <si>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</si>
  <si>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</si>
  <si>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</si>
  <si>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</si>
  <si>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</si>
  <si>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</si>
  <si>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</si>
  <si>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</si>
  <si>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</si>
  <si>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</si>
  <si>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</si>
  <si>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</si>
  <si>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</si>
  <si>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</si>
  <si>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</si>
  <si>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</si>
  <si>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</si>
  <si>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</si>
  <si>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</si>
  <si>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</si>
  <si>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</si>
  <si>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</si>
  <si>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</si>
  <si>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</si>
  <si>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</si>
  <si>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</si>
  <si>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</si>
  <si>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</si>
  <si>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</si>
  <si>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</si>
  <si>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</si>
  <si>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</si>
  <si>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</si>
  <si>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</si>
  <si>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</si>
  <si>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</si>
  <si>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</si>
  <si>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</si>
  <si>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</si>
  <si>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</si>
  <si>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</si>
  <si>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</si>
  <si>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</si>
  <si>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</si>
  <si>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</si>
  <si>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</si>
  <si>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</si>
  <si>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</si>
  <si>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</si>
  <si>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</si>
  <si>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</si>
  <si>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</si>
  <si>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</si>
  <si>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</si>
  <si>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</si>
  <si>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</si>
  <si>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</si>
  <si>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</si>
  <si>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</si>
  <si>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</si>
  <si>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</si>
  <si>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</si>
  <si>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</si>
  <si>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</si>
  <si>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</si>
  <si>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</si>
  <si>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</si>
  <si>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</si>
  <si>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</si>
  <si>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</si>
  <si>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</si>
  <si>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</si>
  <si>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</si>
  <si>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</si>
  <si>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</si>
  <si>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</si>
  <si>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</si>
  <si>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</si>
  <si>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</si>
  <si>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</si>
  <si>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</si>
  <si>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</si>
  <si>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</si>
  <si>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</si>
  <si>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</si>
  <si>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</si>
  <si>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</si>
  <si>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</si>
  <si>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</si>
  <si>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</si>
  <si>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</si>
  <si>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</si>
  <si>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</si>
  <si>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</si>
  <si>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</si>
  <si>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</si>
  <si>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</si>
  <si>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</si>
  <si>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</si>
  <si>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</si>
  <si>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</si>
  <si>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</si>
  <si>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</si>
  <si>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</si>
  <si>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</si>
  <si>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</si>
  <si>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</si>
  <si>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</si>
  <si>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</si>
  <si>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</si>
  <si>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</si>
  <si>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</si>
  <si>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</si>
  <si>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</si>
  <si>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</si>
  <si>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</si>
  <si>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</si>
  <si>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</si>
  <si>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</si>
  <si>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</si>
  <si>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</si>
  <si>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</si>
  <si>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</si>
  <si>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</si>
  <si>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</si>
  <si>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</si>
  <si>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</si>
  <si>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</si>
  <si>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</si>
  <si>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</si>
  <si>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</si>
  <si>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</si>
  <si>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</si>
  <si>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</si>
  <si>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</si>
  <si>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</si>
  <si>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</si>
  <si>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</si>
  <si>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</si>
  <si>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</si>
  <si>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</si>
  <si>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</si>
  <si>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</si>
  <si>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</si>
  <si>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</si>
  <si>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</si>
  <si>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</si>
  <si>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</si>
  <si>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</si>
  <si>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</si>
  <si>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</si>
  <si>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</si>
  <si>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</si>
  <si>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</si>
  <si>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</si>
  <si>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</si>
  <si>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</si>
  <si>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</si>
  <si>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</si>
  <si>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</si>
  <si>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</si>
  <si>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</si>
  <si>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</si>
  <si>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</si>
  <si>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</si>
  <si>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</si>
  <si>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</si>
  <si>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</si>
  <si>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</si>
  <si>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</si>
  <si>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</si>
  <si>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</si>
  <si>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</si>
  <si>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</si>
  <si>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</si>
  <si>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</si>
  <si>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</si>
  <si>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</si>
  <si>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</si>
  <si>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</si>
  <si>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</si>
  <si>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</si>
  <si>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</si>
  <si>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</si>
  <si>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</si>
  <si>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</si>
  <si>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</si>
  <si>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</si>
  <si>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</si>
  <si>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</si>
  <si>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</si>
  <si>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</si>
  <si>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</si>
  <si>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</si>
  <si>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</si>
  <si>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</si>
  <si>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</si>
  <si>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</si>
  <si>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</si>
  <si>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</si>
  <si>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</si>
  <si>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</si>
  <si>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</si>
  <si>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</si>
  <si>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</si>
  <si>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</si>
  <si>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</si>
  <si>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</si>
  <si>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</si>
  <si>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</si>
  <si>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</si>
  <si>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</si>
  <si>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</si>
  <si>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</si>
  <si>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</si>
  <si>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</si>
  <si>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</si>
  <si>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</si>
  <si>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</si>
  <si>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</si>
  <si>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</si>
  <si>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</si>
  <si>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</si>
  <si>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</si>
  <si>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</si>
  <si>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</si>
  <si>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</si>
  <si>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</si>
  <si>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</si>
  <si>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</si>
  <si>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</si>
  <si>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</si>
  <si>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</si>
  <si>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</si>
  <si>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</si>
  <si>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</si>
  <si>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</si>
  <si>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</si>
  <si>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</si>
  <si>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</si>
  <si>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</si>
  <si>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</si>
  <si>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</si>
  <si>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</si>
  <si>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</si>
  <si>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</si>
  <si>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</si>
  <si>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</si>
  <si>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</si>
  <si>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</si>
  <si>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</si>
  <si>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</si>
  <si>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</si>
  <si>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</si>
  <si>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</si>
  <si>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</si>
  <si>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</si>
  <si>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</si>
  <si>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</si>
  <si>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</si>
  <si>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</si>
  <si>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</si>
  <si>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</si>
  <si>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</si>
  <si>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</si>
  <si>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</si>
  <si>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</si>
  <si>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</si>
  <si>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</si>
  <si>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</si>
  <si>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</si>
  <si>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</si>
  <si>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</si>
  <si>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</si>
  <si>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</si>
  <si>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</si>
  <si>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</si>
  <si>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</si>
  <si>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</si>
  <si>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</si>
  <si>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</si>
  <si>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</si>
  <si>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</si>
  <si>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</si>
  <si>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</si>
  <si>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</si>
  <si>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</si>
  <si>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</si>
  <si>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</si>
  <si>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</si>
  <si>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</si>
  <si>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</si>
  <si>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</si>
  <si>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</si>
  <si>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</si>
  <si>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</si>
  <si>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</si>
  <si>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</si>
  <si>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</si>
  <si>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</si>
  <si>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</si>
  <si>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</si>
  <si>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</si>
  <si>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</si>
  <si>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</si>
  <si>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</si>
  <si>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</si>
  <si>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</si>
  <si>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</si>
  <si>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</si>
  <si>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</si>
  <si>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</si>
  <si>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</si>
  <si>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</si>
  <si>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</si>
  <si>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</si>
  <si>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</si>
  <si>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</si>
  <si>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</si>
  <si>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</si>
  <si>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</si>
  <si>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</si>
  <si>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</si>
  <si>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</si>
  <si>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</si>
  <si>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</si>
  <si>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</si>
  <si>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</si>
  <si>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</si>
  <si>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</si>
  <si>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</si>
  <si>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</si>
  <si>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</si>
  <si>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</si>
  <si>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</si>
  <si>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</si>
  <si>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</si>
  <si>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</si>
  <si>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</si>
  <si>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</si>
  <si>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</si>
  <si>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</si>
  <si>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</si>
  <si>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</si>
  <si>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</si>
  <si>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</si>
  <si>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</si>
  <si>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</si>
  <si>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</si>
  <si>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</si>
  <si>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</si>
  <si>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</si>
  <si>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</si>
  <si>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</si>
  <si>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</si>
  <si>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</si>
  <si>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</si>
  <si>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</si>
  <si>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</si>
  <si>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</si>
  <si>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</si>
  <si>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</si>
  <si>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</si>
  <si>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</si>
  <si>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</si>
  <si>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</si>
  <si>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</si>
  <si>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</si>
  <si>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</si>
  <si>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</si>
  <si>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</si>
  <si>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</si>
  <si>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</si>
  <si>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</si>
  <si>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</si>
  <si>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</si>
  <si>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</si>
  <si>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</si>
  <si>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</si>
  <si>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</si>
  <si>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</si>
  <si>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</si>
  <si>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</si>
  <si>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</si>
  <si>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</si>
  <si>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</si>
  <si>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</si>
  <si>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</si>
  <si>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</si>
  <si>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</si>
  <si>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</si>
  <si>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</si>
  <si>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</si>
  <si>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</si>
  <si>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</si>
  <si>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</si>
  <si>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</si>
  <si>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</si>
  <si>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</si>
  <si>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</si>
  <si>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</si>
  <si>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</si>
  <si>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</si>
  <si>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</si>
  <si>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</si>
  <si>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</si>
  <si>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</si>
  <si>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</si>
  <si>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</si>
  <si>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</si>
  <si>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</si>
  <si>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</si>
  <si>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</si>
  <si>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</si>
  <si>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</si>
  <si>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</si>
  <si>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</si>
  <si>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</si>
  <si>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</si>
  <si>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</si>
  <si>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</si>
  <si>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</si>
  <si>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</si>
  <si>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</si>
  <si>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</si>
  <si>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</si>
  <si>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</si>
  <si>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</si>
  <si>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</si>
  <si>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</si>
  <si>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</si>
  <si>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</si>
  <si>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</si>
  <si>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</si>
  <si>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</si>
  <si>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</si>
  <si>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</si>
  <si>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</si>
  <si>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</si>
  <si>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</si>
  <si>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</si>
  <si>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</si>
  <si>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</si>
  <si>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</si>
  <si>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</si>
  <si>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</si>
  <si>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</si>
  <si>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</si>
  <si>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</si>
  <si>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</si>
  <si>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</si>
  <si>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</si>
  <si>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</si>
  <si>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</si>
  <si>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</si>
  <si>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</si>
  <si>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</si>
  <si>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</si>
  <si>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</si>
  <si>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</si>
  <si>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</si>
  <si>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</si>
  <si>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</si>
  <si>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</si>
  <si>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</si>
  <si>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</si>
  <si>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</si>
  <si>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</si>
  <si>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</si>
  <si>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</si>
  <si>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</si>
  <si>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</si>
  <si>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</si>
  <si>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</si>
  <si>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</si>
  <si>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</si>
  <si>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</si>
  <si>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</si>
  <si>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</si>
  <si>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</si>
  <si>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</si>
  <si>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</si>
  <si>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</si>
  <si>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</si>
  <si>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</si>
  <si>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</si>
  <si>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</si>
  <si>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</si>
  <si>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</si>
  <si>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</si>
  <si>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</si>
  <si>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</si>
  <si>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</si>
  <si>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</si>
  <si>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</si>
  <si>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</si>
  <si>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</si>
  <si>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</si>
  <si>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</si>
  <si>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</si>
  <si>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</si>
  <si>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</si>
  <si>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</si>
  <si>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</si>
  <si>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</si>
  <si>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</si>
  <si>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</si>
  <si>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</si>
  <si>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</si>
  <si>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</si>
  <si>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</si>
  <si>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</si>
  <si>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</si>
  <si>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</si>
  <si>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</si>
  <si>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</si>
  <si>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</si>
  <si>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</si>
  <si>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</si>
  <si>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</si>
  <si>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</si>
  <si>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</si>
  <si>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</si>
  <si>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</si>
  <si>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</si>
  <si>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</si>
  <si>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</si>
  <si>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</si>
  <si>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</si>
  <si>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</si>
  <si>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</si>
  <si>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</si>
  <si>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</si>
  <si>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</si>
  <si>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</si>
  <si>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</si>
  <si>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</si>
  <si>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</si>
  <si>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</si>
  <si>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</si>
  <si>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</si>
  <si>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</si>
  <si>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</si>
  <si>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</si>
  <si>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</si>
  <si>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</si>
  <si>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</si>
  <si>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</si>
  <si>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</si>
  <si>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</si>
  <si>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</si>
  <si>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</si>
  <si>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</si>
  <si>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</si>
  <si>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</si>
  <si>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</si>
  <si>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</si>
  <si>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</si>
  <si>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</si>
  <si>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</si>
  <si>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</si>
  <si>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</si>
  <si>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</si>
  <si>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</si>
  <si>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</si>
  <si>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</si>
  <si>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</si>
  <si>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</si>
  <si>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</si>
  <si>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</si>
  <si>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</si>
  <si>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</si>
  <si>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</si>
  <si>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</si>
  <si>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</si>
  <si>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</si>
  <si>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</si>
  <si>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</si>
  <si>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</si>
  <si>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</si>
  <si>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</si>
  <si>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</si>
  <si>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</si>
  <si>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</si>
  <si>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</si>
  <si>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</si>
  <si>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</si>
  <si>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</si>
  <si>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</si>
  <si>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</si>
  <si>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</si>
  <si>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</si>
  <si>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</si>
  <si>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</si>
  <si>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</si>
  <si>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</si>
  <si>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</si>
  <si>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</si>
  <si>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</si>
  <si>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</si>
  <si>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</si>
  <si>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</si>
  <si>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</si>
  <si>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</si>
  <si>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</si>
  <si>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</si>
  <si>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</si>
  <si>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</si>
  <si>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</si>
  <si>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</si>
  <si>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</si>
  <si>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</si>
  <si>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</si>
  <si>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</si>
  <si>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</si>
  <si>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</si>
  <si>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</si>
  <si>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</si>
  <si>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</si>
  <si>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</si>
  <si>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</si>
  <si>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</si>
  <si>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</si>
  <si>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</si>
  <si>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</si>
  <si>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</si>
  <si>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</si>
  <si>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</si>
  <si>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</si>
  <si>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</si>
  <si>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</si>
  <si>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</si>
  <si>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</si>
  <si>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</si>
  <si>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</si>
  <si>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</si>
  <si>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</si>
  <si>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</si>
  <si>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</si>
  <si>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</si>
  <si>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</si>
  <si>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</si>
  <si>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</si>
  <si>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</si>
  <si>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</si>
  <si>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</si>
  <si>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</si>
  <si>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</si>
  <si>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</si>
  <si>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</si>
  <si>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</si>
  <si>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</si>
  <si>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</si>
  <si>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</si>
  <si>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</si>
  <si>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</si>
  <si>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</si>
  <si>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</si>
  <si>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</si>
  <si>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</si>
  <si>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</si>
  <si>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</si>
  <si>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</si>
  <si>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</si>
  <si>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</si>
  <si>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</si>
  <si>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</si>
  <si>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</si>
  <si>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</si>
  <si>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</si>
  <si>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</si>
  <si>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</si>
  <si>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</si>
  <si>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</si>
  <si>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</si>
  <si>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</si>
  <si>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</si>
  <si>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</si>
  <si>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</si>
  <si>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</si>
  <si>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</si>
  <si>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</si>
  <si>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</si>
  <si>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</si>
  <si>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</si>
  <si>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</si>
  <si>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</si>
  <si>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</si>
  <si>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</si>
  <si>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</si>
  <si>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</si>
  <si>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</si>
  <si>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</si>
  <si>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</si>
  <si>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</si>
  <si>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</si>
  <si>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</si>
  <si>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</si>
  <si>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</si>
  <si>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</si>
  <si>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</si>
  <si>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</si>
  <si>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</si>
  <si>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</si>
  <si>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</si>
  <si>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</si>
  <si>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</si>
  <si>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</si>
  <si>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</si>
  <si>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</si>
  <si>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</si>
  <si>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</si>
  <si>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</si>
  <si>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</si>
  <si>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</si>
  <si>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</si>
  <si>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</si>
  <si>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</si>
  <si>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</si>
  <si>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</si>
  <si>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</si>
  <si>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</si>
  <si>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</si>
  <si>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</si>
  <si>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</si>
  <si>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</si>
  <si>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</si>
  <si>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</si>
  <si>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</si>
  <si>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</si>
  <si>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</si>
  <si>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</si>
  <si>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</si>
  <si>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</si>
  <si>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</si>
  <si>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</si>
  <si>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</si>
  <si>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</si>
  <si>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</si>
  <si>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</si>
  <si>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</si>
  <si>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</si>
  <si>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</si>
  <si>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</si>
  <si>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</si>
  <si>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</si>
  <si>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</si>
  <si>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</si>
  <si>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</si>
  <si>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</si>
  <si>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</si>
  <si>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</si>
  <si>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</si>
  <si>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</si>
  <si>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</si>
  <si>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</si>
  <si>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</si>
  <si>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</si>
  <si>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</si>
  <si>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</si>
  <si>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</si>
  <si>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</si>
  <si>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</si>
  <si>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</si>
  <si>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</si>
  <si>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</si>
  <si>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</si>
  <si>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</si>
  <si>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</si>
  <si>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</si>
  <si>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</si>
  <si>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</si>
  <si>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</si>
  <si>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</si>
  <si>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</si>
  <si>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</si>
  <si>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</si>
  <si>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</si>
  <si>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</si>
  <si>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</si>
  <si>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</si>
  <si>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</si>
  <si>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</si>
  <si>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</si>
  <si>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</si>
  <si>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</si>
  <si>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</si>
  <si>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</si>
  <si>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</si>
  <si>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</si>
  <si>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</si>
  <si>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</si>
  <si>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</si>
  <si>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</si>
  <si>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</si>
  <si>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</si>
  <si>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</si>
  <si>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</si>
  <si>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</si>
  <si>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</si>
  <si>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</si>
  <si>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</si>
  <si>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</si>
  <si>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</si>
  <si>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</si>
  <si>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</si>
  <si>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</si>
  <si>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</si>
  <si>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</si>
  <si>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</si>
  <si>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</si>
  <si>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</si>
  <si>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</si>
  <si>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</si>
  <si>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</si>
  <si>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</si>
  <si>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</si>
  <si>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</si>
  <si>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</si>
  <si>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</si>
  <si>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</si>
  <si>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</si>
  <si>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</si>
  <si>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</si>
  <si>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</si>
  <si>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</si>
  <si>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</si>
  <si>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</si>
  <si>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</si>
  <si>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</si>
  <si>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</si>
  <si>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</si>
  <si>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</si>
  <si>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</si>
  <si>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</si>
  <si>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</si>
  <si>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</si>
  <si>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</si>
  <si>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</si>
  <si>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</si>
  <si>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</si>
  <si>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</si>
  <si>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</si>
  <si>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</si>
  <si>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</si>
  <si>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</si>
  <si>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</si>
  <si>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</si>
  <si>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</si>
  <si>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</si>
  <si>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</si>
  <si>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</si>
  <si>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</si>
  <si>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</si>
  <si>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</si>
  <si>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</si>
  <si>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</si>
  <si>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</si>
  <si>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</si>
  <si>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</si>
  <si>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</si>
  <si>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</si>
  <si>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</si>
  <si>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</si>
  <si>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</si>
  <si>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</si>
  <si>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</si>
  <si>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</si>
  <si>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</si>
  <si>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</si>
  <si>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</si>
  <si>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</si>
  <si>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</si>
  <si>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</si>
  <si>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</si>
  <si>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</si>
  <si>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</si>
  <si>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</si>
  <si>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</si>
  <si>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</si>
  <si>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</si>
  <si>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</si>
  <si>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</si>
  <si>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</si>
  <si>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</si>
  <si>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</si>
  <si>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</si>
  <si>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</si>
  <si>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</si>
  <si>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</si>
  <si>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</si>
  <si>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</si>
  <si>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</si>
  <si>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</si>
  <si>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</si>
  <si>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</si>
  <si>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</si>
  <si>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</si>
  <si>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</si>
  <si>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</si>
  <si>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</si>
  <si>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</si>
  <si>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</si>
  <si>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</si>
  <si>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</si>
  <si>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</si>
  <si>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</si>
  <si>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</si>
  <si>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</si>
  <si>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</si>
  <si>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</si>
  <si>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</si>
  <si>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</si>
  <si>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</si>
  <si>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</si>
  <si>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</si>
  <si>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</si>
  <si>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</si>
  <si>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</si>
  <si>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</si>
  <si>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</si>
  <si>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</si>
  <si>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</si>
  <si>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</si>
  <si>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</si>
  <si>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</si>
  <si>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</si>
  <si>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</si>
  <si>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</si>
  <si>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</si>
  <si>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</si>
  <si>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</si>
  <si>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</si>
  <si>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</si>
  <si>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</si>
  <si>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</si>
  <si>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</si>
  <si>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</si>
  <si>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</si>
  <si>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</si>
  <si>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</si>
  <si>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</si>
  <si>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</si>
  <si>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</si>
  <si>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</si>
  <si>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</si>
  <si>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</si>
  <si>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</si>
  <si>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</si>
  <si>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</si>
  <si>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</si>
  <si>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</si>
  <si>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</si>
  <si>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</si>
  <si>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</si>
  <si>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</si>
  <si>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</si>
  <si>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</si>
  <si>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</si>
  <si>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</si>
  <si>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</si>
  <si>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</si>
  <si>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</si>
  <si>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</si>
  <si>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</si>
  <si>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</si>
  <si>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</si>
  <si>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</si>
  <si>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</si>
  <si>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</si>
  <si>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</si>
  <si>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</si>
  <si>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</si>
  <si>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</si>
  <si>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</si>
  <si>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</si>
  <si>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</si>
  <si>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</si>
  <si>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</si>
  <si>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</si>
  <si>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</si>
  <si>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</si>
  <si>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</si>
  <si>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</si>
  <si>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</si>
  <si>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</si>
  <si>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</si>
  <si>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</si>
  <si>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</si>
  <si>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</si>
  <si>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</si>
  <si>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</si>
  <si>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</si>
  <si>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</si>
  <si>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</si>
  <si>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</si>
  <si>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</si>
  <si>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</si>
  <si>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</si>
  <si>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</si>
  <si>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</si>
  <si>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</si>
  <si>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</si>
  <si>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</si>
  <si>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</si>
  <si>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</si>
  <si>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</si>
  <si>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</si>
  <si>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</si>
  <si>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</si>
  <si>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</si>
  <si>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</si>
  <si>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</si>
  <si>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</si>
  <si>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</si>
  <si>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</si>
  <si>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</si>
  <si>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</si>
  <si>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</si>
  <si>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</si>
  <si>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</si>
  <si>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</si>
  <si>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</si>
  <si>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</si>
  <si>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</si>
  <si>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</si>
  <si>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</si>
  <si>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</si>
  <si>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</si>
  <si>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</si>
  <si>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</si>
  <si>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</si>
  <si>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</si>
  <si>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</si>
  <si>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</si>
  <si>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</si>
  <si>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</si>
  <si>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</si>
  <si>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</si>
  <si>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</si>
  <si>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</si>
  <si>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</si>
  <si>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</si>
  <si>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</si>
  <si>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</si>
  <si>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</si>
  <si>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</si>
  <si>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</si>
  <si>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</si>
  <si>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</si>
  <si>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</si>
  <si>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</si>
  <si>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</si>
  <si>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</si>
  <si>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</si>
  <si>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</si>
  <si>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</si>
  <si>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</si>
  <si>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</si>
  <si>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</si>
  <si>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</si>
  <si>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</si>
  <si>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</si>
  <si>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</si>
  <si>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</si>
  <si>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</si>
  <si>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</si>
  <si>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</si>
  <si>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</si>
  <si>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</si>
  <si>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</si>
  <si>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</si>
  <si>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</si>
  <si>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</si>
  <si>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</si>
  <si>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</si>
  <si>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</si>
  <si>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</si>
  <si>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</si>
  <si>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</si>
  <si>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</si>
  <si>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</si>
  <si>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</si>
  <si>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</si>
  <si>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</si>
  <si>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</si>
  <si>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</si>
  <si>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</si>
  <si>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</si>
  <si>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</si>
  <si>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</si>
  <si>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</si>
  <si>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</si>
  <si>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</si>
  <si>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</si>
  <si>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</si>
  <si>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</si>
  <si>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</si>
  <si>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</si>
  <si>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</si>
  <si>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</si>
  <si>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</si>
  <si>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</si>
  <si>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</si>
  <si>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</si>
  <si>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</si>
  <si>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</si>
  <si>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</si>
  <si>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</si>
  <si>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</si>
  <si>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</si>
  <si>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</si>
  <si>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</si>
  <si>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</si>
  <si>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</si>
  <si>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</si>
  <si>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</si>
  <si>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</si>
  <si>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</si>
  <si>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</si>
  <si>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</si>
  <si>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</si>
  <si>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</si>
  <si>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</si>
  <si>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</si>
  <si>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</si>
  <si>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</si>
  <si>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</si>
  <si>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</si>
  <si>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</si>
  <si>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</si>
  <si>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</si>
  <si>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</si>
  <si>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</si>
  <si>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</si>
  <si>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</si>
  <si>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</si>
  <si>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</si>
  <si>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</si>
  <si>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</si>
  <si>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</si>
  <si>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</si>
  <si>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</si>
  <si>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</si>
  <si>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</si>
  <si>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</si>
  <si>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</si>
  <si>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</si>
  <si>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</si>
  <si>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</si>
  <si>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</si>
  <si>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</si>
  <si>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</si>
  <si>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</si>
  <si>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</si>
  <si>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</si>
  <si>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</si>
  <si>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</si>
  <si>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</si>
  <si>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</si>
  <si>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</si>
  <si>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</si>
  <si>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</si>
  <si>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</si>
  <si>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</si>
  <si>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</si>
  <si>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</si>
  <si>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</si>
  <si>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</si>
  <si>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</si>
  <si>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</si>
  <si>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</si>
  <si>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</si>
  <si>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</si>
  <si>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</si>
  <si>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</si>
  <si>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</si>
  <si>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</si>
  <si>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</si>
  <si>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</si>
  <si>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</si>
  <si>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</si>
  <si>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</si>
  <si>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</si>
  <si>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</si>
  <si>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</si>
  <si>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</si>
  <si>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</si>
  <si>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</si>
  <si>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</si>
  <si>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</si>
  <si>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</si>
  <si>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</si>
  <si>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</si>
  <si>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</si>
  <si>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</si>
  <si>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</si>
  <si>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</si>
  <si>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</si>
  <si>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</si>
  <si>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</si>
  <si>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</si>
  <si>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</si>
  <si>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</si>
  <si>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</si>
  <si>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</si>
  <si>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</si>
  <si>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</si>
  <si>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</si>
  <si>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</si>
  <si>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</si>
  <si>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</si>
  <si>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</si>
  <si>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</si>
  <si>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</si>
  <si>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</si>
  <si>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</si>
  <si>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</si>
  <si>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</si>
  <si>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</si>
  <si>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</si>
  <si>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</si>
  <si>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</si>
  <si>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</si>
  <si>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</si>
  <si>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</si>
  <si>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</si>
  <si>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</si>
  <si>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</si>
  <si>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</si>
  <si>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</si>
  <si>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</si>
  <si>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</si>
  <si>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</si>
  <si>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</si>
  <si>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</si>
  <si>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</si>
  <si>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</si>
  <si>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</si>
  <si>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</si>
  <si>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</si>
  <si>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</si>
  <si>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</si>
  <si>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</si>
  <si>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</si>
  <si>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</si>
  <si>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</si>
  <si>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</si>
  <si>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</si>
  <si>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</si>
  <si>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</si>
  <si>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</si>
  <si>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</si>
  <si>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</si>
  <si>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</si>
  <si>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</si>
  <si>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</si>
  <si>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</si>
  <si>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</si>
  <si>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</si>
  <si>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</si>
  <si>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</si>
  <si>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</si>
  <si>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</si>
  <si>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</si>
  <si>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</si>
  <si>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</si>
  <si>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</si>
  <si>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</si>
  <si>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</si>
  <si>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</si>
  <si>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</si>
  <si>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</si>
  <si>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</si>
  <si>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</si>
  <si>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</si>
  <si>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</si>
  <si>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</si>
  <si>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</si>
  <si>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</si>
  <si>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</si>
  <si>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</si>
  <si>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</si>
  <si>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</si>
  <si>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</si>
  <si>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</si>
  <si>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</si>
  <si>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</si>
  <si>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</si>
  <si>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</si>
  <si>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</si>
  <si>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</si>
  <si>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</si>
  <si>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</si>
  <si>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</si>
  <si>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</si>
  <si>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</si>
  <si>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</si>
  <si>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</si>
  <si>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</si>
  <si>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</si>
  <si>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</si>
  <si>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</si>
  <si>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</si>
  <si>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</si>
  <si>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</si>
  <si>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</si>
  <si>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</si>
  <si>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</si>
  <si>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</si>
  <si>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</si>
  <si>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</si>
  <si>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</si>
  <si>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</si>
  <si>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</si>
  <si>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</si>
  <si>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</si>
  <si>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</si>
  <si>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</si>
  <si>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</si>
  <si>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</si>
  <si>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</si>
  <si>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</si>
  <si>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</si>
  <si>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</si>
  <si>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</si>
  <si>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</si>
  <si>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</si>
  <si>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</si>
  <si>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</si>
  <si>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</si>
  <si>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</si>
  <si>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</si>
  <si>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</si>
  <si>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</si>
  <si>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</si>
  <si>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</si>
  <si>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</si>
  <si>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</si>
  <si>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</si>
  <si>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</si>
  <si>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</si>
  <si>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</si>
  <si>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</si>
  <si>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</si>
  <si>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</si>
  <si>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</si>
  <si>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</si>
  <si>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</si>
  <si>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</si>
  <si>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</si>
  <si>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</si>
  <si>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</si>
  <si>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</si>
  <si>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</si>
  <si>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</si>
  <si>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</si>
  <si>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</si>
  <si>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</si>
  <si>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</si>
  <si>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</si>
  <si>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</si>
  <si>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</si>
  <si>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</si>
  <si>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</si>
  <si>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</si>
  <si>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</si>
  <si>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</si>
  <si>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</si>
  <si>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</si>
  <si>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</si>
  <si>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</si>
  <si>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</si>
  <si>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</si>
  <si>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</si>
  <si>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</si>
  <si>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</si>
  <si>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</si>
  <si>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</si>
  <si>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</si>
  <si>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</si>
  <si>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</si>
  <si>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</si>
  <si>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</si>
  <si>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</si>
  <si>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</si>
  <si>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</si>
  <si>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</si>
  <si>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</si>
  <si>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</si>
  <si>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</si>
  <si>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</si>
  <si>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</si>
  <si>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</si>
  <si>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</si>
  <si>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</si>
  <si>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</si>
  <si>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</si>
  <si>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</si>
  <si>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</si>
  <si>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</si>
  <si>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</si>
  <si>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</si>
  <si>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</si>
  <si>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</si>
  <si>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</si>
  <si>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</si>
  <si>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</si>
  <si>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</si>
  <si>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</si>
  <si>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</si>
  <si>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</si>
  <si>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</si>
  <si>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</si>
  <si>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</si>
  <si>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</si>
  <si>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</si>
  <si>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</si>
  <si>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</si>
  <si>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</si>
  <si>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</si>
  <si>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</si>
  <si>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</si>
  <si>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</si>
  <si>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</si>
  <si>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</si>
  <si>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</si>
  <si>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</si>
  <si>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</si>
  <si>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</si>
  <si>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</si>
  <si>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</si>
  <si>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</si>
  <si>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</si>
  <si>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</si>
  <si>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</si>
  <si>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</si>
  <si>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</si>
  <si>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</si>
  <si>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</si>
  <si>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</si>
  <si>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</si>
  <si>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</si>
  <si>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</si>
  <si>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</si>
  <si>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</si>
  <si>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</si>
  <si>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</si>
  <si>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</si>
  <si>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</si>
  <si>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</si>
  <si>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</si>
  <si>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</si>
  <si>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</si>
  <si>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</si>
  <si>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</si>
  <si>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</si>
  <si>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</si>
  <si>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</si>
  <si>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</si>
  <si>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</si>
  <si>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</si>
  <si>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</si>
  <si>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</si>
  <si>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</si>
  <si>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</si>
  <si>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</si>
  <si>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</si>
  <si>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</si>
  <si>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</si>
  <si>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</si>
  <si>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</si>
  <si>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</si>
  <si>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</si>
  <si>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</si>
  <si>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</si>
  <si>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</si>
  <si>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</si>
  <si>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</si>
  <si>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</si>
  <si>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</si>
  <si>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</si>
  <si>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</si>
  <si>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</si>
  <si>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</si>
  <si>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</si>
  <si>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</si>
  <si>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</si>
  <si>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</si>
  <si>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</si>
  <si>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</si>
  <si>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</si>
  <si>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</si>
  <si>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</si>
  <si>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</si>
  <si>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</si>
  <si>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</si>
  <si>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</si>
  <si>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</si>
  <si>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</si>
  <si>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</si>
  <si>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</si>
  <si>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</si>
  <si>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</si>
  <si>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</si>
  <si>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</si>
  <si>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</si>
  <si>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</si>
  <si>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</si>
  <si>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</si>
  <si>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</si>
  <si>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</si>
  <si>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</si>
  <si>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</si>
  <si>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</si>
  <si>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</si>
  <si>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</si>
  <si>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</si>
  <si>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</si>
  <si>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</si>
  <si>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</si>
  <si>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</si>
  <si>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</si>
  <si>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</si>
  <si>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</si>
  <si>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</si>
  <si>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</si>
  <si>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</si>
  <si>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</si>
  <si>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</si>
  <si>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</si>
  <si>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</si>
  <si>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</si>
  <si>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</si>
  <si>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</si>
  <si>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</si>
  <si>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</si>
  <si>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</si>
  <si>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</si>
  <si>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</si>
  <si>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</si>
  <si>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</si>
  <si>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</si>
  <si>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</si>
  <si>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</si>
  <si>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</si>
  <si>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</si>
  <si>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</si>
  <si>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</si>
  <si>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</si>
  <si>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</si>
  <si>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</si>
  <si>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</si>
  <si>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</si>
  <si>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</si>
  <si>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</si>
  <si>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</si>
  <si>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</si>
  <si>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</si>
  <si>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</si>
  <si>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</si>
  <si>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</si>
  <si>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</si>
  <si>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</si>
  <si>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</si>
  <si>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</si>
  <si>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</si>
  <si>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</si>
  <si>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</si>
  <si>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</si>
  <si>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</si>
  <si>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</si>
  <si>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</si>
  <si>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</si>
  <si>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</si>
  <si>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</si>
  <si>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</si>
  <si>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</si>
  <si>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</si>
  <si>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</si>
  <si>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</si>
  <si>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</si>
  <si>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</si>
  <si>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</si>
  <si>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</si>
  <si>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</si>
  <si>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</si>
  <si>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</si>
  <si>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</si>
  <si>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</si>
  <si>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</si>
  <si>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</si>
  <si>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</si>
  <si>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</si>
  <si>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</si>
  <si>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</si>
  <si>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</si>
  <si>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</si>
  <si>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</si>
  <si>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</si>
  <si>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</si>
  <si>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</si>
  <si>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</si>
  <si>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</si>
  <si>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</si>
  <si>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</si>
  <si>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</si>
  <si>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</si>
  <si>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</si>
  <si>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</si>
  <si>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</si>
  <si>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</si>
  <si>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</si>
  <si>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</si>
  <si>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</si>
  <si>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</si>
  <si>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</si>
  <si>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</si>
  <si>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</si>
  <si>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</si>
  <si>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</si>
  <si>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</si>
  <si>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</si>
  <si>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</si>
  <si>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</si>
  <si>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</si>
  <si>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</si>
  <si>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</si>
  <si>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</si>
  <si>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</si>
  <si>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</si>
  <si>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</si>
  <si>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</si>
  <si>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</si>
  <si>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</si>
  <si>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</si>
  <si>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</si>
  <si>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</si>
  <si>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</si>
  <si>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</si>
  <si>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</si>
  <si>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</si>
  <si>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</si>
  <si>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</si>
  <si>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</si>
  <si>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</si>
  <si>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</si>
  <si>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</si>
  <si>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</si>
  <si>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</si>
  <si>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</si>
  <si>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</si>
  <si>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</si>
  <si>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</si>
  <si>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</si>
  <si>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</si>
  <si>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</si>
  <si>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</si>
  <si>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</si>
  <si>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</si>
  <si>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</si>
  <si>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</si>
  <si>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</si>
  <si>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</si>
  <si>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</si>
  <si>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</si>
  <si>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</si>
  <si>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</si>
  <si>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</si>
  <si>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</si>
  <si>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</si>
  <si>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</si>
  <si>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</si>
  <si>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</si>
  <si>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</si>
  <si>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</si>
  <si>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</si>
  <si>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</si>
  <si>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</si>
  <si>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</si>
  <si>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</si>
  <si>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</si>
  <si>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</si>
  <si>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</si>
  <si>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</si>
  <si>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</si>
  <si>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</si>
  <si>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</si>
  <si>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</si>
  <si>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</si>
  <si>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</si>
  <si>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</si>
  <si>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</si>
  <si>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</si>
  <si>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</si>
  <si>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</si>
  <si>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</si>
  <si>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</si>
  <si>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</si>
  <si>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</si>
  <si>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</si>
  <si>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</si>
  <si>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</si>
  <si>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</si>
  <si>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</si>
  <si>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</si>
  <si>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</si>
  <si>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</si>
  <si>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</si>
  <si>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</si>
  <si>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</si>
  <si>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</si>
  <si>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</si>
  <si>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</si>
  <si>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</si>
  <si>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</si>
  <si>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</si>
  <si>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</si>
  <si>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</si>
  <si>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</si>
  <si>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</si>
  <si>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</si>
  <si>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</si>
  <si>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</si>
  <si>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</si>
  <si>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</si>
  <si>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</si>
  <si>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</si>
  <si>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</si>
  <si>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</si>
  <si>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</si>
  <si>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</si>
  <si>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</si>
  <si>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</si>
  <si>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</si>
  <si>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</si>
  <si>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</si>
  <si>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</si>
  <si>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</si>
  <si>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</si>
  <si>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</si>
  <si>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</si>
  <si>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</si>
  <si>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</si>
  <si>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</si>
  <si>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</si>
  <si>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</si>
  <si>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</si>
  <si>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</si>
  <si>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</si>
  <si>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</si>
  <si>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</si>
  <si>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</si>
  <si>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</si>
  <si>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</si>
  <si>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</si>
  <si>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</si>
  <si>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</si>
  <si>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</si>
  <si>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</si>
  <si>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</si>
  <si>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</si>
  <si>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</si>
  <si>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</si>
  <si>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</si>
  <si>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</si>
  <si>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</si>
  <si>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</si>
  <si>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</si>
  <si>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</si>
  <si>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</si>
  <si>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</si>
  <si>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</si>
  <si>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</si>
  <si>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</si>
  <si>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</si>
  <si>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</si>
  <si>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</si>
  <si>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</si>
  <si>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</si>
  <si>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</si>
  <si>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</si>
  <si>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</si>
  <si>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</si>
  <si>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</si>
  <si>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</si>
  <si>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</si>
  <si>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</si>
  <si>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</si>
  <si>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</si>
  <si>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</si>
  <si>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</si>
  <si>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</si>
  <si>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</si>
  <si>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</si>
  <si>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</si>
  <si>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</si>
  <si>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</si>
  <si>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</si>
  <si>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</si>
  <si>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</si>
  <si>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</si>
  <si>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</si>
  <si>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</si>
  <si>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</si>
  <si>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</si>
  <si>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</si>
  <si>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</si>
  <si>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</si>
  <si>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</si>
  <si>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</si>
  <si>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</si>
  <si>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</si>
  <si>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</si>
  <si>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</si>
  <si>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</si>
  <si>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</si>
  <si>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</si>
  <si>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</si>
  <si>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</si>
  <si>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</si>
  <si>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</si>
  <si>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</si>
  <si>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</si>
  <si>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</si>
  <si>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</si>
  <si>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</si>
  <si>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</si>
  <si>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</si>
  <si>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</si>
  <si>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</si>
  <si>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</si>
  <si>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</si>
  <si>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</si>
  <si>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</si>
  <si>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</si>
  <si>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</si>
  <si>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</si>
  <si>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</si>
  <si>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</si>
  <si>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</si>
  <si>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</si>
  <si>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</si>
  <si>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</si>
  <si>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</si>
  <si>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</si>
  <si>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</si>
  <si>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</si>
  <si>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</si>
  <si>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</si>
  <si>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</si>
  <si>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</si>
  <si>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</si>
  <si>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</si>
  <si>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</si>
  <si>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</si>
  <si>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</si>
  <si>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</si>
  <si>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</si>
  <si>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</si>
  <si>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</si>
  <si>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</si>
  <si>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</si>
  <si>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</si>
  <si>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</si>
  <si>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</si>
  <si>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</si>
  <si>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</si>
  <si>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</si>
  <si>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</si>
  <si>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</si>
  <si>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</si>
  <si>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</si>
  <si>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</si>
  <si>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</si>
  <si>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</si>
  <si>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</si>
  <si>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</si>
  <si>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</si>
  <si>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</si>
  <si>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</si>
  <si>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</si>
  <si>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</si>
  <si>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</si>
  <si>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</si>
  <si>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</si>
  <si>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</si>
  <si>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</si>
  <si>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</si>
  <si>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</si>
  <si>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</si>
  <si>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</si>
  <si>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</si>
  <si>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</si>
  <si>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</si>
  <si>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</si>
  <si>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</si>
  <si>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</si>
  <si>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</si>
  <si>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</si>
  <si>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</si>
  <si>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</si>
  <si>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</si>
  <si>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</si>
  <si>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</si>
  <si>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</si>
  <si>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</si>
  <si>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</si>
  <si>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</si>
  <si>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</si>
  <si>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</si>
  <si>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</si>
  <si>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</si>
  <si>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</si>
  <si>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</si>
  <si>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</si>
  <si>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</si>
  <si>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</si>
  <si>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</si>
  <si>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</si>
  <si>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</si>
  <si>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</si>
  <si>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</si>
  <si>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</si>
  <si>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</si>
  <si>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</si>
  <si>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</si>
  <si>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</si>
  <si>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</si>
  <si>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</si>
  <si>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</si>
  <si>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</si>
  <si>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</si>
  <si>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</si>
  <si>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</si>
  <si>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</si>
  <si>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</si>
  <si>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</si>
  <si>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</si>
  <si>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</si>
  <si>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</si>
  <si>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</si>
  <si>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</si>
  <si>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</si>
  <si>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</si>
  <si>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</si>
  <si>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</si>
  <si>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</si>
  <si>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</si>
  <si>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</si>
  <si>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</si>
  <si>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</si>
  <si>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</si>
  <si>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</si>
  <si>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</si>
  <si>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</si>
  <si>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</si>
  <si>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</si>
  <si>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</si>
  <si>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</si>
  <si>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</si>
  <si>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</si>
  <si>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</si>
  <si>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</si>
  <si>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</si>
  <si>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</si>
  <si>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</si>
  <si>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</si>
  <si>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</si>
  <si>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</si>
  <si>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</si>
  <si>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</si>
  <si>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</si>
  <si>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</si>
  <si>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</si>
  <si>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</si>
  <si>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</si>
  <si>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</si>
  <si>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</si>
  <si>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</si>
  <si>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</si>
  <si>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</si>
  <si>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</si>
  <si>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</si>
  <si>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</si>
  <si>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</si>
  <si>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</si>
  <si>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</si>
  <si>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</si>
  <si>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</si>
  <si>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</si>
  <si>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</si>
  <si>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</si>
  <si>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</si>
  <si>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</si>
  <si>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</si>
  <si>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</si>
  <si>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</si>
  <si>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</si>
  <si>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</si>
  <si>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</si>
  <si>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</si>
  <si>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</si>
  <si>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</si>
  <si>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</si>
  <si>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</si>
  <si>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</si>
  <si>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</si>
  <si>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</si>
  <si>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</si>
  <si>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</si>
  <si>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</si>
  <si>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</si>
  <si>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</si>
  <si>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</si>
  <si>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</si>
  <si>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</si>
  <si>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</si>
  <si>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</si>
  <si>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</si>
  <si>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</si>
  <si>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</si>
  <si>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</si>
  <si>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</si>
  <si>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</si>
  <si>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</si>
  <si>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</si>
  <si>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</si>
  <si>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</si>
  <si>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</si>
  <si>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</si>
  <si>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</si>
  <si>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</si>
  <si>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</si>
  <si>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</si>
  <si>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</si>
  <si>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</si>
  <si>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</si>
  <si>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</si>
  <si>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</si>
  <si>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</si>
  <si>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</si>
  <si>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</si>
  <si>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</si>
  <si>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</si>
  <si>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</si>
  <si>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</si>
  <si>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</si>
  <si>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</si>
  <si>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</si>
  <si>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</si>
  <si>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</si>
  <si>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</si>
  <si>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</si>
  <si>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</si>
  <si>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</si>
  <si>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</si>
  <si>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</si>
  <si>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</si>
  <si>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</si>
  <si>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</si>
  <si>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</si>
  <si>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</si>
  <si>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</si>
  <si>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</si>
  <si>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</si>
  <si>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</si>
  <si>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</si>
  <si>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</si>
  <si>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</si>
  <si>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</si>
  <si>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</si>
  <si>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</si>
  <si>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</si>
  <si>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</si>
  <si>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</si>
  <si>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</si>
  <si>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</si>
  <si>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</si>
  <si>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</si>
  <si>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</si>
  <si>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</si>
  <si>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</si>
  <si>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</si>
  <si>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</si>
  <si>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</si>
  <si>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</si>
  <si>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</si>
  <si>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</si>
  <si>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</si>
  <si>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</si>
  <si>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</si>
  <si>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</si>
  <si>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</si>
  <si>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</si>
  <si>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</si>
  <si>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</si>
  <si>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</si>
  <si>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</si>
  <si>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</si>
  <si>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</si>
  <si>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</si>
  <si>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</si>
  <si>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</si>
  <si>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</si>
  <si>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</si>
  <si>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</si>
  <si>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</si>
  <si>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</si>
  <si>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</si>
  <si>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</si>
  <si>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</si>
  <si>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</si>
  <si>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</si>
  <si>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</si>
  <si>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</si>
  <si>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</si>
  <si>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</si>
  <si>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</si>
  <si>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</si>
  <si>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</si>
  <si>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</si>
  <si>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</si>
  <si>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</si>
  <si>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</si>
  <si>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</si>
  <si>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</si>
  <si>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</si>
  <si>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</si>
  <si>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</si>
  <si>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</si>
  <si>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</si>
  <si>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</si>
  <si>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</si>
  <si>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</si>
  <si>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</si>
  <si>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</si>
  <si>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</si>
  <si>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</si>
  <si>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</si>
  <si>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</si>
  <si>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</si>
  <si>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</si>
  <si>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</si>
  <si>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</si>
  <si>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</si>
  <si>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</si>
  <si>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</si>
  <si>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</si>
  <si>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</si>
  <si>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</si>
  <si>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</si>
  <si>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</si>
  <si>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</si>
  <si>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</si>
  <si>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</si>
  <si>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</si>
  <si>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</si>
  <si>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</si>
  <si>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</si>
  <si>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</si>
  <si>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</si>
  <si>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</si>
  <si>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</si>
  <si>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</si>
  <si>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</si>
  <si>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</si>
  <si>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</si>
  <si>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</si>
  <si>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</si>
  <si>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</si>
  <si>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</si>
  <si>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</si>
  <si>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</si>
  <si>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</si>
  <si>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</si>
  <si>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</si>
  <si>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</si>
  <si>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</si>
  <si>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</si>
  <si>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</si>
  <si>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</si>
  <si>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</si>
  <si>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</si>
  <si>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</si>
  <si>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</si>
  <si>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</si>
  <si>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</si>
  <si>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</si>
  <si>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</si>
  <si>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</si>
  <si>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</si>
  <si>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</si>
  <si>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</si>
  <si>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</si>
  <si>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</si>
  <si>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</si>
  <si>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</si>
  <si>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</si>
  <si>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</si>
  <si>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</si>
  <si>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</si>
  <si>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</si>
  <si>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</si>
  <si>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</si>
  <si>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</si>
  <si>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</si>
  <si>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</si>
  <si>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</si>
  <si>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</si>
  <si>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</si>
  <si>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</si>
  <si>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</si>
  <si>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</si>
  <si>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</si>
  <si>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</si>
  <si>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</si>
  <si>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</si>
  <si>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</si>
  <si>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</si>
  <si>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</si>
  <si>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</si>
  <si>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</si>
  <si>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</si>
  <si>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</si>
  <si>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</si>
  <si>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</si>
  <si>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</si>
  <si>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</si>
  <si>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</si>
  <si>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</si>
  <si>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</si>
  <si>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</si>
  <si>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</si>
  <si>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</si>
  <si>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</si>
  <si>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</si>
  <si>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</si>
  <si>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</si>
  <si>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</si>
  <si>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</si>
  <si>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</si>
  <si>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</si>
  <si>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</si>
  <si>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</si>
  <si>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</si>
  <si>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</si>
  <si>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</si>
  <si>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</si>
  <si>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</si>
  <si>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</si>
  <si>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</si>
  <si>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</si>
  <si>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</si>
  <si>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</si>
  <si>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</si>
  <si>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</si>
  <si>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</si>
  <si>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</si>
  <si>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</si>
  <si>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</si>
  <si>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</si>
  <si>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</si>
  <si>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</si>
  <si>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</si>
  <si>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</si>
  <si>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</si>
  <si>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</si>
  <si>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</si>
  <si>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</si>
  <si>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</si>
  <si>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</si>
  <si>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</si>
  <si>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</si>
  <si>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</si>
  <si>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</si>
  <si>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</si>
  <si>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</si>
  <si>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</si>
  <si>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</si>
  <si>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</si>
  <si>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</si>
  <si>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</si>
  <si>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</si>
  <si>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</si>
  <si>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</si>
  <si>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</si>
  <si>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</si>
  <si>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</si>
  <si>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</si>
  <si>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</si>
  <si>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</si>
  <si>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</si>
  <si>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</si>
  <si>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</si>
  <si>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</si>
  <si>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</si>
  <si>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</si>
  <si>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</si>
  <si>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</si>
  <si>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</si>
  <si>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</si>
  <si>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</si>
  <si>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</si>
  <si>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</si>
  <si>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</si>
  <si>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</si>
  <si>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</si>
  <si>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</si>
  <si>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</si>
  <si>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</si>
  <si>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</si>
  <si>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</si>
  <si>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</si>
  <si>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</si>
  <si>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</si>
  <si>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</si>
  <si>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</si>
  <si>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</si>
  <si>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</si>
  <si>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</si>
  <si>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</si>
  <si>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</si>
  <si>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</si>
  <si>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</si>
  <si>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</si>
  <si>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</si>
  <si>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</si>
  <si>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</si>
  <si>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</si>
  <si>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</si>
  <si>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</si>
  <si>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</si>
  <si>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</si>
  <si>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</si>
  <si>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</si>
  <si>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</si>
  <si>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</si>
  <si>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</si>
  <si>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</si>
  <si>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</si>
  <si>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</si>
  <si>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</si>
  <si>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</si>
  <si>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</si>
  <si>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</si>
  <si>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</si>
  <si>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</si>
  <si>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</si>
  <si>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</si>
  <si>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</si>
  <si>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</si>
  <si>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</si>
  <si>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</si>
  <si>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</si>
  <si>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</si>
  <si>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</si>
  <si>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</si>
  <si>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</si>
  <si>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</si>
  <si>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</si>
  <si>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</si>
  <si>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</si>
  <si>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</si>
  <si>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</si>
  <si>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</si>
  <si>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</si>
  <si>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</si>
  <si>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</si>
  <si>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</si>
  <si>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</si>
  <si>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</si>
  <si>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</si>
  <si>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</si>
  <si>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</si>
  <si>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</si>
  <si>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</si>
  <si>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</si>
  <si>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</si>
  <si>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</si>
  <si>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</si>
  <si>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</si>
  <si>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</si>
  <si>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</si>
  <si>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</si>
  <si>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</si>
  <si>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</si>
  <si>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</si>
  <si>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</si>
  <si>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</si>
  <si>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</si>
  <si>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</si>
  <si>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</si>
  <si>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</si>
  <si>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</si>
  <si>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</si>
  <si>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</si>
  <si>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</si>
  <si>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</si>
  <si>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</si>
  <si>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</si>
  <si>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</si>
  <si>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</si>
  <si>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</si>
  <si>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</si>
  <si>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</si>
  <si>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</si>
  <si>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</si>
  <si>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</si>
  <si>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</si>
  <si>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</si>
  <si>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</si>
  <si>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</si>
  <si>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</si>
  <si>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</si>
  <si>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</si>
  <si>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</si>
  <si>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</si>
  <si>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</si>
  <si>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</si>
  <si>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</si>
  <si>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</si>
  <si>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</si>
  <si>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</si>
  <si>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</si>
  <si>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</si>
  <si>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</si>
  <si>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</si>
  <si>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</si>
  <si>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</si>
  <si>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</si>
  <si>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</si>
  <si>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</si>
  <si>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</si>
  <si>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</si>
  <si>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</si>
  <si>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</si>
  <si>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</si>
  <si>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</si>
  <si>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</si>
  <si>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</si>
  <si>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</si>
  <si>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</si>
  <si>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</si>
  <si>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</si>
  <si>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</si>
  <si>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</si>
  <si>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</si>
  <si>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</si>
  <si>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</si>
  <si>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</si>
  <si>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</si>
  <si>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</si>
  <si>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</si>
  <si>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</si>
  <si>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</si>
  <si>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</si>
  <si>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</si>
  <si>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</si>
  <si>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</si>
  <si>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</si>
  <si>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</si>
  <si>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</si>
  <si>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</si>
  <si>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</si>
  <si>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</si>
  <si>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</si>
  <si>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</si>
  <si>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</si>
  <si>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</si>
  <si>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</si>
  <si>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</si>
  <si>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</si>
  <si>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</si>
  <si>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</si>
  <si>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</si>
  <si>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</si>
  <si>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</si>
  <si>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</si>
  <si>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</si>
  <si>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</si>
  <si>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</si>
  <si>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</si>
  <si>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</si>
  <si>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</si>
  <si>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</si>
  <si>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</si>
  <si>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</si>
  <si>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</si>
  <si>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</si>
  <si>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</si>
  <si>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</si>
  <si>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</si>
  <si>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</si>
  <si>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</si>
  <si>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</si>
  <si>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</si>
  <si>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</si>
  <si>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</si>
  <si>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</si>
  <si>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</si>
  <si>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</si>
  <si>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</si>
  <si>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</si>
  <si>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</si>
  <si>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</si>
  <si>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</si>
  <si>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</si>
  <si>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</si>
  <si>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</si>
  <si>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</si>
  <si>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</si>
  <si>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</si>
  <si>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</si>
  <si>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</si>
  <si>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</si>
  <si>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</si>
  <si>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</si>
  <si>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</si>
  <si>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</si>
  <si>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</si>
  <si>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</si>
  <si>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</si>
  <si>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</si>
  <si>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</si>
  <si>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</si>
  <si>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</si>
  <si>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</si>
  <si>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</si>
  <si>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</si>
  <si>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</si>
  <si>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</si>
  <si>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</si>
  <si>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</si>
  <si>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</si>
  <si>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</si>
  <si>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</si>
  <si>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</si>
  <si>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</si>
  <si>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</si>
  <si>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</si>
  <si>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</si>
  <si>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</si>
  <si>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</si>
  <si>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</si>
  <si>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</si>
  <si>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</si>
  <si>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</si>
  <si>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</si>
  <si>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</si>
  <si>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</si>
  <si>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</si>
  <si>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</si>
  <si>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</si>
  <si>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</si>
  <si>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</si>
  <si>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</si>
  <si>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</si>
  <si>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</si>
  <si>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</si>
  <si>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</si>
  <si>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</si>
  <si>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</si>
  <si>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</si>
  <si>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</si>
  <si>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</si>
  <si>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</si>
  <si>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</si>
  <si>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</si>
  <si>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</si>
  <si>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</si>
  <si>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</si>
  <si>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</si>
  <si>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</si>
  <si>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</si>
  <si>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</si>
  <si>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</si>
  <si>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</si>
  <si>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</si>
  <si>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</si>
  <si>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</si>
  <si>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</si>
  <si>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</si>
  <si>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</si>
  <si>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</si>
  <si>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</si>
  <si>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</si>
  <si>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</si>
  <si>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</si>
  <si>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</si>
  <si>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</si>
  <si>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</si>
  <si>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</si>
  <si>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</si>
  <si>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</si>
  <si>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</si>
  <si>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</si>
  <si>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</si>
  <si>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</si>
  <si>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</si>
  <si>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</si>
  <si>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</si>
  <si>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</si>
  <si>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</si>
  <si>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</si>
  <si>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</si>
  <si>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</si>
  <si>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</si>
  <si>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</si>
  <si>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</si>
  <si>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</si>
  <si>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</si>
  <si>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</si>
  <si>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</si>
  <si>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</si>
  <si>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</si>
  <si>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</si>
  <si>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</si>
  <si>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</si>
  <si>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</si>
  <si>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</si>
  <si>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</si>
  <si>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</si>
  <si>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</si>
  <si>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</si>
  <si>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</si>
  <si>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</si>
  <si>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</si>
  <si>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</si>
  <si>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</si>
  <si>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</si>
  <si>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</si>
  <si>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</si>
  <si>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</si>
  <si>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</si>
  <si>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</si>
  <si>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</si>
  <si>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</si>
  <si>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</si>
  <si>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</si>
  <si>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</si>
  <si>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</si>
  <si>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</si>
  <si>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</si>
  <si>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</si>
  <si>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</si>
  <si>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</si>
  <si>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</si>
  <si>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</si>
  <si>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</si>
  <si>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</si>
  <si>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</si>
  <si>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</si>
  <si>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</si>
  <si>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</si>
  <si>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</si>
  <si>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</si>
  <si>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</si>
  <si>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</si>
  <si>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</si>
  <si>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</si>
  <si>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</si>
  <si>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</si>
  <si>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</si>
  <si>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</si>
  <si>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</si>
  <si>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</si>
  <si>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</si>
  <si>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</si>
  <si>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</si>
  <si>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</si>
  <si>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</si>
  <si>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</si>
  <si>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</si>
  <si>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</si>
  <si>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</si>
  <si>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</si>
  <si>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</si>
  <si>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</si>
  <si>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</si>
  <si>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</si>
  <si>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</si>
  <si>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</si>
  <si>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</si>
  <si>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</si>
  <si>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</si>
  <si>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</si>
  <si>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</si>
  <si>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</si>
  <si>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</si>
  <si>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</si>
  <si>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</si>
  <si>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</si>
  <si>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</si>
  <si>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</si>
  <si>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</si>
  <si>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</si>
  <si>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</si>
  <si>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</si>
  <si>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</si>
  <si>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</si>
  <si>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</si>
  <si>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</si>
  <si>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</si>
  <si>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</si>
  <si>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</si>
  <si>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</si>
  <si>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</si>
  <si>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</si>
  <si>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</si>
  <si>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</si>
  <si>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</si>
  <si>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</si>
  <si>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</si>
  <si>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</si>
  <si>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</si>
  <si>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</si>
  <si>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</si>
  <si>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</si>
  <si>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</si>
  <si>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</si>
  <si>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</si>
  <si>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</si>
  <si>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</si>
  <si>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</si>
  <si>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</si>
  <si>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</si>
  <si>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</si>
  <si>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</si>
  <si>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</si>
  <si>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</si>
  <si>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</si>
  <si>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</si>
  <si>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</si>
  <si>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</si>
  <si>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</si>
  <si>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</si>
  <si>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</si>
  <si>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</si>
  <si>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</si>
  <si>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</si>
  <si>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</si>
  <si>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</si>
  <si>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</si>
  <si>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</si>
  <si>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</si>
  <si>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</si>
  <si>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</si>
  <si>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</si>
  <si>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</si>
  <si>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</si>
  <si>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</si>
  <si>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</si>
  <si>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</si>
  <si>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</si>
  <si>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</si>
  <si>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</si>
  <si>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</si>
  <si>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</si>
  <si>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</si>
  <si>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</si>
  <si>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</si>
  <si>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</si>
  <si>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</si>
  <si>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</si>
  <si>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</si>
  <si>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</si>
  <si>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</si>
  <si>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</si>
  <si>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</si>
  <si>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</si>
  <si>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</si>
  <si>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</si>
  <si>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</si>
  <si>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</si>
  <si>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</si>
  <si>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</si>
  <si>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</si>
  <si>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</si>
  <si>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</si>
  <si>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</si>
  <si>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</si>
  <si>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</si>
  <si>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</si>
  <si>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</si>
  <si>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</si>
  <si>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</si>
  <si>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</si>
  <si>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</si>
  <si>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</si>
  <si>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</si>
  <si>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</si>
  <si>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</si>
  <si>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</si>
  <si>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</si>
  <si>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</si>
  <si>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</si>
  <si>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</si>
  <si>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</si>
  <si>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</si>
  <si>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</si>
  <si>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</si>
  <si>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</si>
  <si>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</si>
  <si>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</si>
  <si>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</si>
  <si>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</si>
  <si>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</si>
  <si>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</si>
  <si>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</si>
  <si>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</si>
  <si>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</si>
  <si>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</si>
  <si>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</si>
  <si>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</si>
  <si>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</si>
  <si>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</si>
  <si>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</si>
  <si>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</si>
  <si>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</si>
  <si>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</si>
  <si>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</si>
  <si>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</si>
  <si>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</si>
  <si>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</si>
  <si>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</si>
  <si>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</si>
  <si>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</si>
  <si>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</si>
  <si>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</si>
  <si>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</si>
  <si>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</si>
  <si>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</si>
  <si>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</si>
  <si>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</si>
  <si>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</si>
  <si>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</si>
  <si>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</si>
  <si>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</si>
  <si>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</si>
  <si>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</si>
  <si>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</si>
  <si>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</si>
  <si>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</si>
  <si>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</si>
  <si>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</si>
  <si>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</si>
  <si>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</si>
  <si>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</si>
  <si>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</si>
  <si>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</si>
  <si>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</si>
  <si>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</si>
  <si>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</si>
  <si>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</si>
  <si>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</si>
  <si>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</si>
  <si>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</si>
  <si>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</si>
  <si>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</si>
  <si>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</si>
  <si>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</si>
  <si>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</si>
  <si>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</si>
  <si>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</si>
  <si>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</si>
  <si>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</si>
  <si>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</si>
  <si>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</si>
  <si>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</si>
  <si>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</si>
  <si>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</si>
  <si>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</si>
  <si>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</si>
  <si>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</si>
  <si>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</si>
  <si>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</si>
  <si>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</si>
  <si>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</si>
  <si>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</si>
  <si>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</si>
  <si>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</si>
  <si>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</si>
  <si>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</si>
  <si>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</si>
  <si>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</si>
  <si>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</si>
  <si>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</si>
  <si>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</si>
  <si>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</si>
  <si>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</si>
  <si>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</si>
  <si>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</si>
  <si>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</si>
  <si>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</si>
  <si>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</si>
  <si>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</si>
  <si>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</si>
  <si>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</si>
  <si>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</si>
  <si>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</si>
  <si>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</si>
  <si>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</si>
  <si>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</si>
  <si>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</si>
  <si>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</si>
  <si>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</si>
  <si>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</si>
  <si>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</si>
  <si>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</si>
  <si>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</si>
  <si>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</si>
  <si>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</si>
  <si>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</si>
  <si>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</si>
  <si>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</si>
  <si>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</si>
  <si>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</si>
  <si>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</si>
  <si>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</si>
  <si>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</si>
  <si>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</si>
  <si>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</si>
  <si>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</si>
  <si>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</si>
  <si>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</si>
  <si>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</si>
  <si>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</si>
  <si>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</si>
  <si>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</si>
  <si>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</si>
  <si>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</si>
  <si>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</si>
  <si>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</si>
  <si>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</si>
  <si>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</si>
  <si>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</si>
  <si>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</si>
  <si>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</si>
  <si>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</si>
  <si>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</si>
  <si>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</si>
  <si>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</si>
  <si>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</si>
  <si>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</si>
  <si>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</si>
  <si>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</si>
  <si>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</si>
  <si>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</si>
  <si>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</si>
  <si>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</si>
  <si>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</si>
  <si>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</si>
  <si>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</si>
  <si>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</si>
  <si>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</si>
  <si>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</si>
  <si>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</si>
  <si>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</si>
  <si>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</si>
  <si>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</si>
  <si>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</si>
  <si>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</si>
  <si>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</si>
  <si>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</si>
  <si>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</si>
  <si>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</si>
  <si>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</si>
  <si>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</si>
  <si>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</si>
  <si>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</si>
  <si>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</si>
  <si>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</si>
  <si>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</si>
  <si>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</si>
  <si>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</si>
  <si>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</si>
  <si>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</si>
  <si>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</si>
  <si>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</si>
  <si>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</si>
  <si>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</si>
  <si>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</si>
  <si>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</si>
  <si>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</si>
  <si>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</si>
  <si>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</si>
  <si>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</si>
  <si>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</si>
  <si>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</si>
  <si>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</si>
  <si>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</si>
  <si>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</si>
  <si>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</si>
  <si>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</si>
  <si>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</si>
  <si>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</si>
  <si>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</si>
  <si>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</si>
  <si>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</si>
  <si>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</si>
  <si>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</si>
  <si>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</si>
  <si>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</si>
  <si>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</si>
  <si>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</si>
  <si>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</si>
  <si>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</si>
  <si>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</si>
  <si>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</si>
  <si>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</si>
  <si>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</si>
  <si>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</si>
  <si>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</si>
  <si>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</si>
  <si>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</si>
  <si>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</si>
  <si>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</si>
  <si>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</si>
  <si>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</si>
  <si>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</si>
  <si>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</si>
  <si>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</si>
  <si>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</si>
  <si>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</si>
  <si>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</si>
  <si>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</si>
  <si>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</si>
  <si>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</si>
  <si>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</si>
  <si>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</si>
  <si>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</si>
  <si>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</si>
  <si>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</si>
  <si>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</si>
  <si>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</si>
  <si>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</si>
  <si>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</si>
  <si>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</si>
  <si>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</si>
  <si>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</si>
  <si>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</si>
  <si>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</si>
  <si>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</si>
  <si>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</si>
  <si>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</si>
  <si>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</si>
  <si>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</si>
  <si>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</si>
  <si>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</si>
  <si>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</si>
  <si>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</si>
  <si>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</si>
  <si>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</si>
  <si>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</si>
  <si>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</si>
  <si>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</si>
  <si>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</si>
  <si>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</si>
  <si>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</si>
  <si>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</si>
  <si>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</si>
  <si>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</si>
  <si>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</si>
  <si>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</si>
  <si>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</si>
  <si>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</si>
  <si>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</si>
  <si>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</si>
  <si>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</si>
  <si>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</si>
  <si>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</si>
  <si>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</si>
  <si>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</si>
  <si>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</si>
  <si>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</si>
  <si>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</si>
  <si>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</si>
  <si>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</si>
  <si>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</si>
  <si>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</si>
  <si>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</si>
  <si>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</si>
  <si>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</si>
  <si>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</si>
  <si>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</si>
  <si>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</si>
  <si>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</si>
  <si>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</si>
  <si>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</si>
  <si>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</si>
  <si>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</si>
  <si>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</si>
  <si>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</si>
  <si>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</si>
  <si>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</si>
  <si>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</si>
  <si>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</si>
  <si>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</si>
  <si>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</si>
  <si>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</si>
  <si>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</si>
  <si>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</si>
  <si>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</si>
  <si>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</si>
  <si>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</si>
  <si>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</si>
  <si>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</si>
  <si>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</si>
  <si>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</si>
  <si>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</si>
  <si>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</si>
  <si>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</si>
  <si>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</si>
  <si>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</si>
  <si>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</si>
  <si>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</si>
  <si>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</si>
  <si>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</si>
  <si>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</si>
  <si>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</si>
  <si>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</si>
  <si>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</si>
  <si>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</si>
  <si>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</si>
  <si>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</si>
  <si>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</si>
  <si>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</si>
  <si>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</si>
  <si>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</si>
  <si>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</si>
  <si>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</si>
  <si>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</si>
  <si>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</si>
  <si>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</si>
  <si>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</si>
  <si>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</si>
  <si>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</si>
  <si>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</si>
  <si>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</si>
  <si>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</si>
  <si>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</si>
  <si>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</si>
  <si>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</si>
  <si>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</si>
  <si>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</si>
  <si>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</si>
  <si>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</si>
  <si>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</si>
  <si>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</si>
  <si>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</si>
  <si>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</si>
  <si>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</si>
  <si>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</si>
  <si>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</si>
  <si>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</si>
  <si>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</si>
  <si>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</si>
  <si>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</si>
  <si>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</si>
  <si>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</si>
  <si>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</si>
  <si>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</si>
  <si>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</si>
  <si>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</si>
  <si>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</si>
  <si>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</si>
  <si>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</si>
  <si>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</si>
  <si>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</si>
  <si>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</si>
  <si>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</si>
  <si>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</si>
  <si>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</si>
  <si>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</si>
  <si>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</si>
  <si>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</si>
  <si>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</si>
  <si>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</si>
  <si>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</si>
  <si>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</si>
  <si>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</si>
  <si>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</si>
  <si>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</si>
  <si>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</si>
  <si>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</si>
  <si>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</si>
  <si>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</si>
  <si>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</si>
  <si>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</si>
  <si>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</si>
  <si>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</si>
  <si>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</si>
  <si>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</si>
  <si>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</si>
  <si>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</si>
  <si>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</si>
  <si>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</si>
  <si>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</si>
  <si>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</si>
  <si>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</si>
  <si>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</si>
  <si>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</si>
  <si>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</si>
  <si>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</si>
  <si>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</si>
  <si>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</si>
  <si>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</si>
  <si>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</si>
  <si>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</si>
  <si>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</si>
  <si>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</si>
  <si>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</si>
  <si>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</si>
  <si>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</si>
  <si>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</si>
  <si>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</si>
  <si>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</si>
  <si>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</si>
  <si>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</si>
  <si>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</si>
  <si>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</si>
  <si>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</si>
  <si>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</si>
  <si>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</si>
  <si>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</si>
  <si>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</si>
  <si>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</si>
  <si>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</si>
  <si>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</si>
  <si>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</si>
  <si>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</si>
  <si>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</si>
  <si>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</si>
  <si>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</si>
  <si>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</si>
  <si>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</si>
  <si>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</si>
  <si>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</si>
  <si>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</si>
  <si>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</si>
  <si>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</si>
  <si>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</si>
  <si>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</si>
  <si>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</si>
  <si>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</si>
  <si>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</si>
  <si>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</si>
  <si>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</si>
  <si>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</si>
  <si>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</si>
  <si>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</si>
  <si>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</si>
  <si>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</si>
  <si>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</si>
  <si>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</si>
  <si>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</si>
  <si>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</si>
  <si>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</si>
  <si>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</si>
  <si>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</si>
  <si>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</si>
  <si>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</si>
  <si>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</si>
  <si>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</si>
  <si>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</si>
  <si>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</si>
  <si>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</si>
  <si>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</si>
  <si>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</si>
  <si>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</si>
  <si>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</si>
  <si>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</si>
  <si>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</si>
  <si>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</si>
  <si>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</si>
  <si>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</si>
  <si>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</si>
  <si>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</si>
  <si>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</si>
  <si>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</si>
  <si>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</si>
  <si>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</si>
  <si>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</si>
  <si>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</si>
  <si>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</si>
  <si>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</si>
  <si>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</si>
  <si>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</si>
  <si>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</si>
  <si>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</si>
  <si>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</si>
  <si>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</si>
  <si>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</si>
  <si>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</si>
  <si>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</si>
  <si>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</si>
  <si>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</si>
  <si>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</si>
  <si>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</si>
  <si>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</si>
  <si>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</si>
  <si>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</si>
  <si>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</si>
  <si>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</si>
  <si>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</si>
  <si>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</si>
  <si>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</si>
  <si>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</si>
  <si>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</si>
  <si>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</si>
  <si>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</si>
  <si>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</si>
  <si>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</si>
  <si>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</si>
  <si>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</si>
  <si>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</si>
  <si>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</si>
  <si>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</si>
  <si>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</si>
  <si>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</si>
  <si>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</si>
  <si>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</si>
  <si>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</si>
  <si>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</si>
  <si>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</si>
  <si>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</si>
  <si>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</si>
  <si>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</si>
  <si>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</si>
  <si>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</si>
  <si>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</si>
  <si>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</si>
  <si>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</si>
  <si>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</si>
  <si>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</si>
  <si>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</si>
  <si>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</si>
  <si>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</si>
  <si>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</si>
  <si>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</si>
  <si>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</si>
  <si>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</si>
  <si>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</si>
  <si>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</si>
  <si>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</si>
  <si>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</si>
  <si>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</si>
  <si>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</si>
  <si>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</si>
  <si>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</si>
  <si>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</si>
  <si>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</si>
  <si>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</si>
  <si>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</si>
  <si>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</si>
  <si>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</si>
  <si>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</si>
  <si>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</si>
  <si>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</si>
  <si>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</si>
  <si>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</si>
  <si>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</si>
  <si>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</si>
  <si>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</si>
  <si>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</si>
  <si>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</si>
  <si>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</si>
  <si>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</si>
  <si>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</si>
  <si>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</si>
  <si>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</si>
  <si>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</si>
  <si>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</si>
  <si>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</si>
  <si>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</si>
  <si>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</si>
  <si>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</si>
  <si>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</si>
  <si>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</si>
  <si>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</si>
  <si>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</si>
  <si>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</si>
  <si>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</si>
  <si>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</si>
  <si>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</si>
  <si>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</si>
  <si>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</si>
  <si>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</si>
  <si>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</si>
  <si>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</si>
  <si>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</si>
  <si>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</si>
  <si>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</si>
  <si>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</si>
  <si>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</si>
  <si>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</si>
  <si>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</si>
  <si>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</si>
  <si>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</si>
  <si>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</si>
  <si>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</si>
  <si>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</si>
  <si>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</si>
  <si>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</si>
  <si>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</si>
  <si>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</si>
  <si>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</si>
  <si>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</si>
  <si>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</si>
  <si>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</si>
  <si>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</si>
  <si>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</si>
  <si>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</si>
  <si>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</si>
  <si>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</si>
  <si>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</si>
  <si>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</si>
  <si>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</si>
  <si>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</si>
  <si>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</si>
  <si>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</si>
  <si>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</si>
  <si>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</si>
  <si>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</si>
  <si>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</si>
  <si>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</si>
  <si>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</si>
  <si>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</si>
  <si>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</si>
  <si>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</si>
  <si>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</si>
  <si>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</si>
  <si>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</si>
  <si>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</si>
  <si>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</si>
  <si>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</si>
  <si>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</si>
  <si>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</si>
  <si>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</si>
  <si>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</si>
  <si>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</si>
  <si>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</si>
  <si>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</si>
  <si>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</si>
  <si>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</si>
  <si>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</si>
  <si>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</si>
  <si>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</si>
  <si>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</si>
  <si>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</si>
  <si>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</si>
  <si>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</si>
  <si>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</si>
  <si>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</si>
  <si>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</si>
  <si>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</si>
  <si>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</si>
  <si>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</si>
  <si>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</si>
  <si>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</si>
  <si>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</si>
  <si>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</si>
  <si>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</si>
  <si>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</si>
  <si>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</si>
  <si>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</si>
  <si>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</si>
  <si>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</si>
  <si>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</si>
  <si>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</si>
  <si>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</si>
  <si>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</si>
  <si>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</si>
  <si>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</si>
  <si>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</si>
  <si>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</si>
  <si>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</si>
  <si>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</si>
  <si>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</si>
  <si>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</si>
  <si>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</si>
  <si>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</si>
  <si>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</si>
  <si>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</si>
  <si>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</si>
  <si>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</si>
  <si>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</si>
  <si>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</si>
  <si>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</si>
  <si>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</si>
  <si>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</si>
  <si>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</si>
  <si>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</si>
  <si>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</si>
  <si>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</si>
  <si>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</si>
  <si>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</si>
  <si>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</si>
  <si>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</si>
  <si>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</si>
  <si>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</si>
  <si>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</si>
  <si>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</si>
  <si>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</si>
  <si>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</si>
  <si>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</si>
  <si>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</si>
  <si>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</si>
  <si>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</si>
  <si>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</si>
  <si>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</si>
  <si>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</si>
  <si>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</si>
  <si>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</si>
  <si>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</si>
  <si>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</si>
  <si>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</si>
  <si>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</si>
  <si>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</si>
  <si>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</si>
  <si>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</si>
  <si>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</si>
  <si>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</si>
  <si>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</si>
  <si>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</si>
  <si>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</si>
  <si>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</si>
  <si>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</si>
  <si>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</si>
  <si>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</si>
  <si>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</si>
  <si>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</si>
  <si>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</si>
  <si>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</si>
  <si>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</si>
  <si>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</si>
  <si>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</si>
  <si>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</si>
  <si>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</si>
  <si>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</si>
  <si>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</si>
  <si>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</si>
  <si>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</si>
  <si>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</si>
  <si>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</si>
  <si>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</si>
  <si>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</si>
  <si>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</si>
  <si>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</si>
  <si>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</si>
  <si>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</si>
  <si>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</si>
  <si>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</si>
  <si>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</si>
  <si>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</si>
  <si>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</si>
  <si>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</si>
  <si>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</si>
  <si>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</si>
  <si>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</si>
  <si>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</si>
  <si>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</si>
  <si>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</si>
  <si>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</si>
  <si>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</si>
  <si>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</si>
  <si>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</si>
  <si>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</si>
  <si>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</si>
  <si>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</si>
  <si>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</si>
  <si>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</si>
  <si>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</si>
  <si>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</si>
  <si>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</si>
  <si>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</si>
  <si>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</si>
  <si>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</si>
  <si>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</si>
  <si>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</si>
  <si>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</si>
  <si>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</si>
  <si>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</si>
  <si>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</si>
  <si>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</si>
  <si>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</si>
  <si>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</si>
  <si>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</si>
  <si>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</si>
  <si>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</si>
  <si>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</si>
  <si>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</si>
  <si>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</si>
  <si>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</si>
  <si>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</si>
  <si>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</si>
  <si>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</si>
  <si>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</si>
  <si>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</si>
  <si>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</si>
  <si>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</si>
  <si>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</si>
  <si>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</si>
  <si>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</si>
  <si>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</si>
  <si>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</si>
  <si>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</si>
  <si>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</si>
  <si>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</si>
  <si>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</si>
  <si>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</si>
  <si>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</si>
  <si>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</si>
  <si>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</si>
  <si>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</si>
  <si>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</si>
  <si>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</si>
  <si>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</si>
  <si>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</si>
  <si>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</si>
  <si>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</si>
  <si>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</si>
  <si>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</si>
  <si>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</si>
  <si>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</si>
  <si>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</si>
  <si>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</si>
  <si>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</si>
  <si>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</si>
  <si>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</si>
  <si>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</si>
  <si>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</si>
  <si>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</si>
  <si>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</si>
  <si>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</si>
  <si>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</si>
  <si>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</si>
  <si>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</si>
  <si>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</si>
  <si>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</si>
  <si>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</si>
  <si>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</si>
  <si>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</si>
  <si>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</si>
  <si>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</si>
  <si>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</si>
  <si>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</si>
  <si>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</si>
  <si>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</si>
  <si>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</si>
  <si>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</si>
  <si>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</si>
  <si>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</si>
  <si>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</si>
  <si>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</si>
  <si>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</si>
  <si>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</si>
  <si>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</si>
  <si>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</si>
  <si>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</si>
  <si>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</si>
  <si>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</si>
  <si>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</si>
  <si>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</si>
  <si>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</si>
  <si>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</si>
  <si>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</si>
  <si>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</si>
  <si>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</si>
  <si>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</si>
  <si>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</si>
  <si>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</si>
  <si>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</si>
  <si>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</si>
  <si>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</si>
  <si>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</si>
  <si>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</si>
  <si>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</si>
  <si>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</si>
  <si>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</si>
  <si>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</si>
  <si>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</si>
  <si>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</si>
  <si>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</si>
  <si>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</si>
  <si>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</si>
  <si>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</si>
  <si>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</si>
  <si>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</si>
  <si>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</si>
  <si>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</si>
  <si>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</si>
  <si>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</si>
  <si>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</si>
  <si>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</si>
  <si>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</si>
  <si>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</si>
  <si>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</si>
  <si>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</si>
  <si>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</si>
  <si>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</si>
  <si>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</si>
  <si>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</si>
  <si>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</si>
  <si>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</si>
  <si>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</si>
  <si>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</si>
  <si>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</si>
  <si>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</si>
  <si>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</si>
  <si>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</si>
  <si>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</si>
  <si>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</si>
  <si>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</si>
  <si>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</si>
  <si>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</si>
  <si>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</si>
  <si>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</si>
  <si>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</si>
  <si>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</si>
  <si>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</si>
  <si>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</si>
  <si>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</si>
  <si>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</si>
  <si>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</si>
  <si>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</si>
  <si>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</si>
  <si>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</si>
  <si>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</si>
  <si>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</si>
  <si>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</si>
  <si>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</si>
  <si>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</si>
  <si>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</si>
  <si>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</si>
  <si>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</si>
  <si>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</si>
  <si>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</si>
  <si>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</si>
  <si>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</si>
  <si>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</si>
  <si>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</si>
  <si>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</si>
  <si>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</si>
  <si>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</si>
  <si>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</si>
  <si>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</si>
  <si>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</si>
  <si>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</si>
  <si>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</si>
  <si>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</si>
  <si>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</si>
  <si>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</si>
  <si>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</si>
  <si>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</si>
  <si>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</si>
  <si>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</si>
  <si>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</si>
  <si>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</si>
  <si>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</si>
  <si>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</si>
  <si>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</si>
  <si>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</si>
  <si>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</si>
  <si>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</si>
  <si>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</si>
  <si>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</si>
  <si>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</si>
  <si>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</si>
  <si>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</si>
  <si>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</si>
  <si>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</si>
  <si>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</si>
  <si>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</si>
  <si>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</si>
  <si>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</si>
  <si>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</si>
  <si>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</si>
  <si>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</si>
  <si>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</si>
  <si>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</si>
  <si>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</si>
  <si>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</si>
  <si>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</si>
  <si>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</si>
  <si>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</si>
  <si>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</si>
  <si>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</si>
  <si>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</si>
  <si>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</si>
  <si>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</si>
  <si>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</si>
  <si>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</si>
  <si>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</si>
  <si>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</si>
  <si>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</si>
  <si>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</si>
  <si>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</si>
  <si>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</si>
  <si>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</si>
  <si>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</si>
  <si>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</si>
  <si>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</si>
  <si>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</si>
  <si>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</si>
  <si>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</si>
  <si>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</si>
  <si>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</si>
  <si>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</si>
  <si>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</si>
  <si>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</si>
  <si>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</si>
  <si>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</si>
  <si>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</si>
  <si>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</si>
  <si>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</si>
  <si>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</si>
  <si>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</si>
  <si>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</si>
  <si>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</si>
  <si>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</si>
  <si>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</si>
  <si>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</si>
  <si>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</si>
  <si>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</si>
  <si>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</si>
  <si>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</si>
  <si>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</si>
  <si>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</si>
  <si>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</si>
  <si>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</si>
  <si>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</si>
  <si>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</si>
  <si>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</si>
  <si>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</si>
  <si>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</si>
  <si>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</si>
  <si>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</si>
  <si>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</si>
  <si>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</si>
  <si>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</si>
  <si>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</si>
  <si>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</si>
  <si>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</si>
  <si>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</si>
  <si>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</si>
  <si>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</si>
  <si>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</si>
  <si>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</si>
  <si>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</si>
  <si>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</si>
  <si>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</si>
  <si>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</si>
  <si>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</si>
  <si>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</si>
  <si>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</si>
  <si>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</si>
  <si>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</si>
  <si>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</si>
  <si>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</si>
  <si>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</si>
  <si>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</si>
  <si>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</si>
  <si>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</si>
  <si>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</si>
  <si>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</si>
  <si>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</si>
  <si>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</si>
  <si>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</si>
  <si>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</si>
  <si>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</si>
  <si>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</si>
  <si>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</si>
  <si>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</si>
  <si>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</si>
  <si>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</si>
  <si>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</si>
  <si>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</si>
  <si>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</si>
  <si>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</si>
  <si>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</si>
  <si>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</si>
  <si>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</si>
  <si>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</si>
  <si>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</si>
  <si>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</si>
  <si>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</si>
  <si>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</si>
  <si>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</si>
  <si>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</si>
  <si>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</si>
  <si>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</si>
  <si>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</si>
  <si>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</si>
  <si>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</si>
  <si>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</si>
  <si>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</si>
  <si>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</si>
  <si>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</si>
  <si>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</si>
  <si>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</si>
  <si>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</si>
  <si>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</si>
  <si>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</si>
  <si>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</si>
  <si>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</si>
  <si>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</si>
  <si>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</si>
  <si>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</si>
  <si>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</si>
  <si>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</si>
  <si>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</si>
  <si>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</si>
  <si>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</si>
  <si>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</si>
  <si>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</si>
  <si>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</si>
  <si>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</si>
  <si>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</si>
  <si>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</si>
  <si>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</si>
  <si>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</si>
  <si>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</si>
  <si>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</si>
  <si>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</si>
  <si>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</si>
  <si>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</si>
  <si>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</si>
  <si>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</si>
  <si>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</si>
  <si>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</si>
  <si>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</si>
  <si>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</si>
  <si>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</si>
  <si>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</si>
  <si>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</si>
  <si>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</si>
  <si>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</si>
  <si>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</si>
  <si>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</si>
  <si>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</si>
  <si>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</si>
  <si>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</si>
  <si>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</si>
  <si>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</si>
  <si>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</si>
  <si>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</si>
  <si>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</si>
  <si>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</si>
  <si>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</si>
  <si>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</si>
  <si>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</si>
  <si>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</si>
  <si>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</si>
  <si>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</si>
  <si>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</si>
  <si>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</si>
  <si>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</si>
  <si>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</si>
  <si>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</si>
  <si>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</si>
  <si>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</si>
  <si>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</si>
  <si>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</si>
  <si>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</si>
  <si>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</si>
  <si>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</si>
  <si>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</si>
  <si>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</si>
  <si>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</si>
  <si>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</si>
  <si>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</si>
  <si>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</si>
  <si>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</si>
  <si>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</si>
  <si>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</si>
  <si>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</si>
  <si>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</si>
  <si>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</si>
  <si>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</si>
  <si>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</si>
  <si>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</si>
  <si>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</si>
  <si>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</si>
  <si>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</si>
  <si>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</si>
  <si>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</si>
  <si>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</si>
  <si>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</si>
  <si>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</si>
  <si>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</si>
  <si>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</si>
  <si>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</si>
  <si>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</si>
  <si>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</si>
  <si>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</si>
  <si>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</si>
  <si>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</si>
  <si>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</si>
  <si>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</si>
  <si>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</si>
  <si>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</si>
  <si>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</si>
  <si>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</si>
  <si>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</si>
  <si>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</si>
  <si>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</si>
  <si>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</si>
  <si>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</si>
  <si>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</si>
  <si>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</si>
  <si>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</si>
  <si>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</si>
  <si>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</si>
  <si>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</si>
  <si>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</si>
  <si>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</si>
  <si>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</si>
  <si>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</si>
  <si>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</si>
  <si>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</si>
  <si>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</si>
  <si>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</si>
  <si>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</si>
  <si>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</si>
  <si>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</si>
  <si>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</si>
  <si>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</si>
  <si>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</si>
  <si>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</si>
  <si>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</si>
  <si>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</si>
  <si>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</si>
  <si>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</si>
  <si>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</si>
  <si>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</si>
  <si>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</si>
  <si>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</si>
  <si>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</si>
  <si>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</si>
  <si>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</si>
  <si>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</si>
  <si>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</si>
  <si>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</si>
  <si>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</si>
  <si>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</si>
  <si>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</si>
  <si>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</si>
  <si>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</si>
  <si>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</si>
  <si>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</si>
  <si>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</si>
  <si>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</si>
  <si>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</si>
  <si>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</si>
  <si>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</si>
  <si>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</si>
  <si>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</si>
  <si>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</si>
  <si>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</si>
  <si>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</si>
  <si>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</si>
  <si>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</si>
  <si>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</si>
  <si>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</si>
  <si>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</si>
  <si>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</si>
  <si>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</si>
  <si>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</si>
  <si>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</si>
  <si>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</si>
  <si>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</si>
  <si>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</si>
  <si>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</si>
  <si>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</si>
  <si>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</si>
  <si>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</si>
  <si>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</si>
  <si>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</si>
  <si>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</si>
  <si>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</si>
  <si>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</si>
  <si>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</si>
  <si>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</si>
  <si>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</si>
  <si>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</si>
  <si>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</si>
  <si>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</si>
  <si>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</si>
  <si>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</si>
  <si>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</si>
  <si>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</si>
  <si>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</si>
  <si>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</si>
  <si>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</si>
  <si>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</si>
  <si>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</si>
  <si>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</si>
  <si>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</si>
  <si>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</si>
  <si>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</si>
  <si>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</si>
  <si>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</si>
  <si>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</si>
  <si>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</si>
  <si>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</si>
  <si>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</si>
  <si>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</si>
  <si>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</si>
  <si>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</si>
  <si>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</si>
  <si>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</si>
  <si>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</si>
  <si>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</si>
  <si>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</si>
  <si>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</si>
  <si>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</si>
  <si>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</si>
  <si>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</si>
  <si>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</si>
  <si>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</si>
  <si>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</si>
  <si>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</si>
  <si>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</si>
  <si>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</si>
  <si>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</si>
  <si>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</si>
  <si>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</si>
  <si>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</si>
  <si>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</si>
  <si>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</si>
  <si>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</si>
  <si>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</si>
  <si>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</si>
  <si>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</si>
  <si>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</si>
  <si>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</si>
  <si>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</si>
  <si>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</si>
  <si>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</si>
  <si>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</si>
  <si>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</si>
  <si>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</si>
  <si>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</si>
  <si>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</si>
  <si>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</si>
  <si>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</si>
  <si>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</si>
  <si>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</si>
  <si>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</si>
  <si>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</si>
  <si>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</si>
  <si>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</si>
  <si>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</si>
  <si>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</si>
  <si>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</si>
  <si>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</si>
  <si>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</si>
  <si>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</si>
  <si>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</si>
  <si>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</si>
  <si>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</si>
  <si>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</si>
  <si>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</si>
  <si>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</si>
  <si>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</si>
  <si>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</si>
  <si>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</si>
  <si>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</si>
  <si>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</si>
  <si>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</si>
  <si>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</si>
  <si>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</si>
  <si>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</si>
  <si>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</si>
  <si>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</si>
  <si>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</si>
  <si>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</si>
  <si>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</si>
  <si>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</si>
  <si>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</si>
  <si>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</si>
  <si>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</si>
  <si>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</si>
  <si>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</si>
  <si>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</si>
  <si>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</si>
  <si>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</si>
  <si>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</si>
  <si>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</si>
  <si>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</si>
  <si>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</si>
  <si>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</si>
  <si>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</si>
  <si>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</si>
  <si>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</si>
  <si>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</si>
  <si>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</si>
  <si>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</si>
  <si>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</si>
  <si>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</si>
  <si>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</si>
  <si>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</si>
  <si>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</si>
  <si>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</si>
  <si>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</si>
  <si>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</si>
  <si>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</si>
  <si>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</si>
  <si>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</si>
  <si>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</si>
  <si>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</si>
  <si>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</si>
  <si>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</si>
  <si>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</si>
  <si>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</si>
  <si>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</si>
  <si>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</si>
  <si>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</si>
  <si>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</si>
  <si>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</si>
  <si>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</si>
  <si>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</si>
  <si>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</si>
  <si>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</si>
  <si>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</si>
  <si>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</si>
  <si>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</si>
  <si>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</si>
  <si>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</si>
  <si>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</si>
  <si>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</si>
  <si>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</si>
  <si>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</si>
  <si>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</si>
  <si>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</si>
  <si>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</si>
  <si>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</si>
  <si>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</si>
  <si>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</si>
  <si>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</si>
  <si>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</si>
  <si>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</si>
  <si>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</si>
  <si>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</si>
  <si>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</si>
  <si>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</si>
  <si>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</si>
  <si>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</si>
  <si>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</si>
  <si>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</si>
  <si>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</si>
  <si>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</si>
  <si>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</si>
  <si>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</si>
  <si>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</si>
  <si>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</si>
  <si>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</si>
  <si>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</si>
  <si>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</si>
  <si>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</si>
  <si>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</si>
  <si>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</si>
  <si>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</si>
  <si>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</si>
  <si>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</si>
  <si>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</si>
  <si>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</si>
  <si>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</si>
  <si>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</si>
  <si>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</si>
  <si>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</si>
  <si>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</si>
  <si>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</si>
  <si>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</si>
  <si>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</si>
  <si>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</si>
  <si>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</si>
  <si>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</si>
  <si>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</si>
  <si>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</si>
  <si>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</si>
  <si>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</si>
  <si>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</si>
  <si>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</si>
  <si>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</si>
  <si>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</si>
  <si>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</si>
  <si>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</si>
  <si>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</si>
  <si>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</si>
  <si>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</si>
  <si>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</si>
  <si>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</si>
  <si>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</si>
  <si>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</si>
  <si>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</si>
  <si>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</si>
  <si>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</si>
  <si>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</si>
  <si>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</si>
  <si>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</si>
  <si>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</si>
  <si>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</si>
  <si>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</si>
  <si>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</si>
  <si>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</si>
  <si>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</si>
  <si>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</si>
  <si>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</si>
  <si>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</si>
  <si>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</si>
  <si>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</si>
  <si>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</si>
  <si>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</si>
  <si>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</si>
  <si>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</si>
  <si>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</si>
  <si>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</si>
  <si>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</si>
  <si>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</si>
  <si>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</si>
  <si>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</si>
  <si>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</si>
  <si>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</si>
  <si>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</si>
  <si>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</si>
  <si>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</si>
  <si>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</si>
  <si>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</si>
  <si>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</si>
  <si>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</si>
  <si>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</si>
  <si>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</si>
  <si>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</si>
  <si>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</si>
  <si>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</si>
  <si>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</si>
  <si>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</si>
  <si>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</si>
  <si>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</si>
  <si>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</si>
  <si>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</si>
  <si>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</si>
  <si>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</si>
  <si>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</si>
  <si>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</si>
  <si>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</si>
  <si>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</si>
  <si>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</si>
  <si>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</si>
  <si>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</si>
  <si>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</si>
  <si>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</si>
  <si>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</si>
  <si>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</si>
  <si>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</si>
  <si>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</si>
  <si>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</si>
  <si>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</si>
  <si>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</si>
  <si>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</si>
  <si>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</si>
  <si>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</si>
  <si>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</si>
  <si>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</si>
  <si>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</si>
  <si>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</si>
  <si>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</si>
  <si>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</si>
  <si>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</si>
  <si>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</si>
  <si>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</si>
  <si>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</si>
  <si>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</si>
  <si>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</si>
  <si>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</si>
  <si>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</si>
  <si>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</si>
  <si>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</si>
  <si>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</si>
  <si>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</si>
  <si>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</si>
  <si>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</si>
  <si>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</si>
  <si>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</si>
  <si>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</si>
  <si>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</si>
  <si>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</si>
  <si>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</si>
  <si>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</si>
  <si>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</si>
  <si>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</si>
  <si>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</si>
  <si>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</si>
  <si>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</si>
  <si>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</si>
  <si>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</si>
  <si>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</si>
  <si>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</si>
  <si>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</si>
  <si>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</si>
  <si>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</si>
  <si>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</si>
  <si>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</si>
  <si>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</si>
  <si>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</si>
  <si>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</si>
  <si>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</si>
  <si>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</si>
  <si>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</si>
  <si>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</si>
  <si>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</si>
  <si>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</si>
  <si>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</si>
  <si>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</si>
  <si>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</si>
  <si>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</si>
  <si>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</si>
  <si>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</si>
  <si>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</si>
  <si>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</si>
  <si>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</si>
  <si>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</si>
  <si>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</si>
  <si>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</si>
  <si>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</si>
  <si>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</si>
  <si>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</si>
  <si>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</si>
  <si>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</si>
  <si>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</si>
  <si>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</si>
  <si>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</si>
  <si>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</si>
  <si>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</si>
  <si>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</si>
  <si>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</si>
  <si>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</si>
  <si>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</si>
  <si>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</si>
  <si>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</si>
  <si>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</si>
  <si>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</si>
  <si>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</si>
  <si>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</si>
  <si>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</si>
  <si>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</si>
  <si>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</si>
  <si>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</si>
  <si>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</si>
  <si>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</si>
  <si>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</si>
  <si>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</si>
  <si>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</si>
  <si>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</si>
  <si>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</si>
  <si>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</si>
  <si>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</si>
  <si>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</si>
  <si>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</si>
  <si>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</si>
  <si>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</si>
  <si>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</si>
  <si>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</si>
  <si>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</si>
  <si>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</si>
  <si>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</si>
  <si>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</si>
  <si>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</si>
  <si>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</si>
  <si>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</si>
  <si>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</si>
  <si>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</si>
  <si>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</si>
  <si>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</si>
  <si>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</si>
  <si>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</si>
  <si>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</si>
  <si>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</si>
  <si>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</si>
  <si>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</si>
  <si>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</si>
  <si>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</si>
  <si>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</si>
  <si>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</si>
  <si>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</si>
  <si>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</si>
  <si>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</si>
  <si>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</si>
  <si>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</si>
  <si>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</si>
  <si>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</si>
  <si>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</si>
  <si>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</si>
  <si>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</si>
  <si>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</si>
  <si>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</si>
  <si>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</si>
  <si>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</si>
  <si>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</si>
  <si>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</si>
  <si>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</si>
  <si>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</si>
  <si>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</si>
  <si>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</si>
  <si>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</si>
  <si>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</si>
  <si>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</si>
  <si>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</si>
  <si>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</si>
  <si>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</si>
  <si>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</si>
  <si>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</si>
  <si>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</si>
  <si>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</si>
  <si>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</si>
  <si>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</si>
  <si>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</si>
  <si>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</si>
  <si>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</si>
  <si>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</si>
  <si>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</si>
  <si>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</si>
  <si>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</si>
  <si>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</si>
  <si>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</si>
  <si>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</si>
  <si>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</si>
  <si>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</si>
  <si>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</si>
  <si>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</si>
  <si>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</si>
  <si>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</si>
  <si>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</si>
  <si>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</si>
  <si>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</si>
  <si>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</si>
  <si>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</si>
  <si>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</si>
  <si>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</si>
  <si>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</si>
  <si>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</si>
  <si>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</si>
  <si>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</si>
  <si>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</si>
  <si>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</si>
  <si>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</si>
  <si>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</si>
  <si>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</si>
  <si>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</si>
  <si>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</si>
  <si>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</si>
  <si>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</si>
  <si>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</si>
  <si>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</si>
  <si>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</si>
  <si>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</si>
  <si>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</si>
  <si>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</si>
  <si>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</si>
  <si>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</si>
  <si>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</si>
  <si>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</si>
  <si>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</si>
  <si>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</si>
  <si>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</si>
  <si>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</si>
  <si>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</si>
  <si>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</si>
  <si>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</si>
  <si>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</si>
  <si>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</si>
  <si>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</si>
  <si>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</si>
  <si>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</si>
  <si>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</si>
  <si>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</si>
  <si>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</si>
  <si>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</si>
  <si>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</si>
  <si>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</si>
  <si>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</si>
  <si>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</si>
  <si>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</si>
  <si>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</si>
  <si>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</si>
  <si>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</si>
  <si>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</si>
  <si>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</si>
  <si>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</si>
  <si>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</si>
  <si>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</si>
  <si>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</si>
  <si>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</si>
  <si>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</si>
  <si>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</si>
  <si>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</si>
  <si>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</si>
  <si>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</si>
  <si>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</si>
  <si>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</si>
  <si>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</si>
  <si>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</si>
  <si>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</si>
  <si>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</si>
  <si>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</si>
  <si>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</si>
  <si>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</si>
  <si>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</si>
  <si>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</si>
  <si>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</si>
  <si>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</si>
  <si>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</si>
  <si>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</si>
  <si>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</si>
  <si>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</si>
  <si>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</si>
  <si>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</si>
  <si>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</si>
  <si>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</si>
  <si>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</si>
  <si>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</si>
  <si>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</si>
  <si>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</si>
  <si>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</si>
  <si>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</si>
  <si>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</si>
  <si>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</si>
  <si>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</si>
  <si>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</si>
  <si>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</si>
  <si>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</si>
  <si>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</si>
  <si>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</si>
  <si>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</si>
  <si>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</si>
  <si>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</si>
  <si>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</si>
  <si>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</si>
  <si>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</si>
  <si>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</si>
  <si>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</si>
  <si>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</si>
  <si>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</si>
  <si>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</si>
  <si>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</si>
  <si>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</si>
  <si>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</si>
  <si>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</si>
  <si>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</si>
  <si>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</si>
  <si>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</si>
  <si>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</si>
  <si>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</si>
  <si>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</si>
  <si>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</si>
  <si>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</si>
  <si>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</si>
  <si>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</si>
  <si>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</si>
  <si>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</si>
  <si>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</si>
  <si>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</si>
  <si>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</si>
  <si>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</si>
  <si>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</si>
  <si>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</si>
  <si>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</si>
  <si>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</si>
  <si>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</si>
  <si>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</si>
  <si>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</si>
  <si>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</si>
  <si>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</si>
  <si>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</si>
  <si>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</si>
  <si>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</si>
  <si>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</si>
  <si>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</si>
  <si>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</si>
  <si>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</si>
  <si>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</si>
  <si>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</si>
  <si>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</si>
  <si>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</si>
  <si>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</si>
  <si>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</si>
  <si>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</si>
  <si>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</si>
  <si>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</si>
  <si>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</si>
  <si>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</si>
  <si>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</si>
  <si>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</si>
  <si>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</si>
  <si>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</si>
  <si>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</si>
  <si>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</si>
  <si>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</si>
  <si>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</si>
  <si>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</si>
  <si>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</si>
  <si>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</si>
  <si>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</si>
  <si>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</si>
  <si>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</si>
  <si>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</si>
  <si>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</si>
  <si>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</si>
  <si>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</si>
  <si>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</si>
  <si>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</si>
  <si>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</si>
  <si>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</si>
  <si>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</si>
  <si>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</si>
  <si>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</si>
  <si>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</si>
  <si>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</si>
  <si>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</si>
  <si>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</si>
  <si>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</si>
  <si>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</si>
  <si>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</si>
  <si>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</si>
  <si>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</si>
  <si>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</si>
  <si>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</si>
  <si>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</si>
  <si>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</si>
  <si>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</si>
  <si>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</si>
  <si>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</si>
  <si>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</si>
  <si>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</si>
  <si>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</si>
  <si>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</si>
  <si>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</si>
  <si>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</si>
  <si>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</si>
  <si>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</si>
  <si>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</si>
  <si>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</si>
  <si>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</si>
  <si>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</si>
  <si>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</si>
  <si>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</si>
  <si>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</si>
  <si>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</si>
  <si>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</si>
  <si>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</si>
  <si>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</si>
  <si>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</si>
  <si>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</si>
  <si>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</si>
  <si>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</si>
  <si>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</si>
  <si>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</si>
  <si>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</si>
  <si>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</si>
  <si>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</si>
  <si>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</si>
  <si>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</si>
  <si>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</si>
  <si>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</si>
  <si>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</si>
  <si>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</si>
  <si>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</si>
  <si>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</si>
  <si>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</si>
  <si>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</si>
  <si>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</si>
  <si>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</si>
  <si>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</si>
  <si>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</si>
  <si>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</si>
  <si>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</si>
  <si>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</si>
  <si>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</si>
  <si>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</si>
  <si>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</si>
  <si>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</si>
  <si>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</si>
  <si>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</si>
  <si>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</si>
  <si>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</si>
  <si>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</si>
  <si>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</si>
  <si>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</si>
  <si>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</si>
  <si>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</si>
  <si>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</si>
  <si>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</si>
  <si>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</si>
  <si>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</si>
  <si>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</si>
  <si>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</si>
  <si>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</si>
  <si>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</si>
  <si>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</si>
  <si>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</si>
  <si>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</si>
  <si>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</si>
  <si>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</si>
  <si>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</si>
  <si>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</si>
  <si>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</si>
  <si>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</si>
  <si>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</si>
  <si>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</si>
  <si>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</si>
  <si>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</si>
  <si>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</si>
  <si>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</si>
  <si>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</si>
  <si>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</si>
  <si>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</si>
  <si>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</si>
  <si>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</si>
  <si>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</si>
  <si>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</si>
  <si>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</si>
  <si>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</si>
  <si>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</si>
  <si>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</si>
  <si>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</si>
  <si>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</si>
  <si>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</si>
  <si>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</si>
  <si>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</si>
  <si>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</si>
  <si>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</si>
  <si>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</si>
  <si>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</si>
  <si>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</si>
  <si>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</si>
  <si>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</si>
  <si>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</si>
  <si>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</si>
  <si>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</si>
  <si>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</si>
  <si>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</si>
  <si>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</si>
  <si>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</si>
  <si>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</si>
  <si>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</si>
  <si>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</si>
  <si>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</si>
  <si>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</si>
  <si>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</si>
  <si>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</si>
  <si>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</si>
  <si>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</si>
  <si>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</si>
  <si>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</si>
  <si>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</si>
  <si>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</si>
  <si>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</si>
  <si>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</si>
  <si>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</si>
  <si>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</si>
  <si>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</si>
  <si>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</si>
  <si>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</si>
  <si>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</si>
  <si>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</si>
  <si>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</si>
  <si>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</si>
  <si>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</si>
  <si>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</si>
  <si>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</si>
  <si>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</si>
  <si>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</si>
  <si>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</si>
  <si>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</si>
  <si>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</si>
  <si>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</si>
  <si>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</si>
  <si>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</si>
  <si>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</si>
  <si>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</si>
  <si>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</si>
  <si>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</si>
  <si>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</si>
  <si>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</si>
  <si>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</si>
  <si>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</si>
  <si>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</si>
  <si>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</si>
  <si>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</si>
  <si>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</si>
  <si>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</si>
  <si>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</si>
  <si>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</si>
  <si>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</si>
  <si>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</si>
  <si>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</si>
  <si>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</si>
  <si>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</si>
  <si>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</si>
  <si>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</si>
  <si>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</si>
  <si>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</si>
  <si>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</si>
  <si>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</si>
  <si>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</si>
  <si>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</si>
  <si>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</si>
  <si>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</si>
  <si>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</si>
  <si>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</si>
  <si>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</si>
  <si>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</si>
  <si>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</si>
  <si>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</si>
  <si>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</si>
  <si>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</si>
  <si>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</si>
  <si>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</si>
  <si>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</si>
  <si>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</si>
  <si>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</si>
  <si>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</si>
  <si>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</si>
  <si>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</si>
  <si>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</si>
  <si>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</si>
  <si>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</si>
  <si>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</si>
  <si>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</si>
  <si>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</si>
  <si>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</si>
  <si>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</si>
  <si>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</si>
  <si>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</si>
  <si>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</si>
  <si>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</si>
  <si>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</si>
  <si>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</si>
  <si>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</si>
  <si>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</si>
  <si>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</si>
  <si>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</si>
  <si>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</si>
  <si>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</si>
  <si>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</si>
  <si>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</si>
  <si>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</si>
  <si>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</si>
  <si>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</si>
  <si>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</si>
  <si>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</si>
  <si>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</si>
  <si>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</si>
  <si>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</si>
  <si>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</si>
  <si>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</si>
  <si>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</si>
  <si>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</si>
  <si>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</si>
  <si>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</si>
  <si>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</si>
  <si>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</si>
  <si>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</si>
  <si>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</si>
  <si>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</si>
  <si>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</si>
  <si>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</si>
  <si>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</si>
  <si>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</si>
  <si>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</si>
  <si>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</si>
  <si>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</si>
  <si>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</si>
  <si>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</si>
  <si>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</si>
  <si>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</si>
  <si>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</si>
  <si>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</si>
  <si>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</si>
  <si>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</si>
  <si>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</si>
  <si>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</si>
  <si>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</si>
  <si>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</si>
  <si>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</si>
  <si>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</si>
  <si>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</si>
  <si>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</si>
  <si>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</si>
  <si>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</si>
  <si>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</si>
  <si>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</si>
  <si>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</si>
  <si>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</si>
  <si>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</si>
  <si>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</si>
  <si>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</si>
  <si>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</si>
  <si>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</si>
  <si>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</si>
  <si>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</si>
  <si>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</si>
  <si>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</si>
  <si>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</si>
  <si>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</si>
  <si>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</si>
  <si>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</si>
  <si>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</si>
  <si>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</si>
  <si>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</si>
  <si>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</si>
  <si>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</si>
  <si>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</si>
  <si>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</si>
  <si>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</si>
  <si>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</si>
  <si>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</si>
  <si>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</si>
  <si>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</si>
  <si>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</si>
  <si>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</si>
  <si>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</si>
  <si>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</si>
  <si>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</si>
  <si>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</si>
  <si>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</si>
  <si>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</si>
  <si>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</si>
  <si>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</si>
  <si>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</si>
  <si>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</si>
  <si>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</si>
  <si>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</si>
  <si>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</si>
  <si>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</si>
  <si>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</si>
  <si>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</si>
  <si>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</si>
  <si>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</si>
  <si>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</si>
  <si>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</si>
  <si>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</si>
  <si>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</si>
  <si>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</si>
  <si>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</si>
  <si>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</si>
  <si>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</si>
  <si>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</si>
  <si>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</si>
  <si>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</si>
  <si>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</si>
  <si>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</si>
  <si>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</si>
  <si>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</si>
  <si>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</si>
  <si>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</si>
  <si>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</si>
  <si>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</si>
  <si>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</si>
  <si>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</si>
  <si>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</si>
  <si>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</si>
  <si>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</si>
  <si>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</si>
  <si>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</si>
  <si>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</si>
  <si>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</si>
  <si>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</si>
  <si>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</si>
  <si>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</si>
  <si>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</si>
  <si>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</si>
  <si>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</si>
  <si>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</si>
  <si>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</si>
  <si>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</si>
  <si>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</si>
  <si>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</si>
  <si>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</si>
  <si>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</si>
  <si>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</si>
  <si>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</si>
  <si>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</si>
  <si>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</si>
  <si>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</si>
  <si>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</si>
  <si>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</si>
  <si>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</si>
  <si>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</si>
  <si>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</si>
  <si>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</si>
  <si>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</si>
  <si>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</si>
  <si>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</si>
  <si>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</si>
  <si>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</si>
  <si>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</si>
  <si>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</si>
  <si>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</si>
  <si>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</si>
  <si>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</si>
  <si>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</si>
  <si>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</si>
  <si>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</si>
  <si>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</si>
  <si>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</si>
  <si>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</si>
  <si>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</si>
  <si>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</si>
  <si>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</si>
  <si>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</si>
  <si>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</si>
  <si>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</si>
  <si>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</si>
  <si>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</si>
  <si>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</si>
  <si>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</si>
  <si>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</si>
  <si>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</si>
  <si>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</si>
  <si>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</si>
  <si>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</si>
  <si>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</si>
  <si>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</si>
  <si>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</si>
  <si>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</si>
  <si>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</si>
  <si>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</si>
  <si>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</si>
  <si>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</si>
  <si>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</si>
  <si>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</si>
  <si>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</si>
  <si>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</si>
  <si>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</si>
  <si>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</si>
  <si>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</si>
  <si>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</si>
  <si>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</si>
  <si>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</si>
  <si>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</si>
  <si>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</si>
  <si>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</si>
  <si>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</si>
  <si>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</si>
  <si>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</si>
  <si>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</si>
  <si>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</si>
  <si>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</si>
  <si>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</si>
  <si>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</si>
  <si>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</si>
  <si>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</si>
  <si>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</si>
  <si>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</si>
  <si>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</si>
  <si>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</si>
  <si>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</si>
  <si>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</si>
  <si>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</si>
  <si>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</si>
  <si>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</si>
  <si>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</si>
  <si>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</si>
  <si>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</si>
  <si>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</si>
  <si>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</si>
  <si>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</si>
  <si>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</si>
  <si>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</si>
  <si>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</si>
  <si>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</si>
  <si>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</si>
  <si>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</si>
  <si>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</si>
  <si>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</si>
  <si>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</si>
  <si>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</si>
  <si>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</si>
  <si>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</si>
  <si>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</si>
  <si>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</si>
  <si>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</si>
  <si>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</si>
  <si>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</si>
  <si>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</si>
  <si>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</si>
  <si>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</si>
  <si>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</si>
  <si>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</si>
  <si>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</si>
  <si>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</si>
  <si>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</si>
  <si>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</si>
  <si>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</si>
  <si>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</si>
  <si>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</si>
  <si>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</si>
  <si>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</si>
  <si>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</si>
  <si>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</si>
  <si>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</si>
  <si>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</si>
  <si>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</si>
  <si>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</si>
  <si>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</si>
  <si>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</si>
  <si>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</si>
  <si>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</si>
  <si>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</si>
  <si>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</si>
  <si>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</si>
  <si>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</si>
  <si>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</si>
  <si>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</si>
  <si>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</si>
  <si>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</si>
  <si>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</si>
  <si>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</si>
  <si>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</si>
  <si>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</si>
  <si>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</si>
  <si>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</si>
  <si>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</si>
  <si>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</si>
  <si>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</si>
  <si>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</si>
  <si>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</si>
  <si>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</si>
  <si>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</si>
  <si>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</si>
  <si>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</si>
  <si>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</si>
  <si>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</si>
  <si>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</si>
  <si>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</si>
  <si>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</si>
  <si>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</si>
  <si>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</si>
  <si>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</si>
  <si>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</si>
  <si>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</si>
  <si>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</si>
  <si>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</si>
  <si>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</si>
  <si>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</si>
  <si>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</si>
  <si>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</si>
  <si>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</si>
  <si>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</si>
  <si>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</si>
  <si>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</si>
  <si>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</si>
  <si>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</si>
  <si>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</si>
  <si>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</si>
  <si>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</si>
  <si>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</si>
  <si>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</si>
  <si>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</si>
  <si>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</si>
  <si>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</si>
  <si>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</si>
  <si>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</si>
  <si>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</si>
  <si>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</si>
  <si>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</si>
  <si>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</si>
  <si>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</si>
  <si>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</si>
  <si>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</si>
  <si>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</si>
  <si>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</si>
  <si>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</si>
  <si>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</si>
  <si>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</si>
  <si>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</si>
  <si>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</si>
  <si>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</si>
  <si>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</si>
  <si>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</si>
  <si>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</si>
  <si>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</si>
  <si>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</si>
  <si>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</si>
  <si>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</si>
  <si>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</si>
  <si>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</si>
  <si>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</si>
  <si>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</si>
  <si>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</si>
  <si>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</si>
  <si>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</si>
  <si>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</si>
  <si>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</si>
  <si>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</si>
  <si>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</si>
  <si>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</si>
  <si>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</si>
  <si>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</si>
  <si>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</si>
  <si>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</si>
  <si>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</si>
  <si>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</si>
  <si>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</si>
  <si>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</si>
  <si>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</si>
  <si>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</si>
  <si>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</si>
  <si>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</si>
  <si>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</si>
  <si>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</si>
  <si>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</si>
  <si>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</si>
  <si>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</si>
  <si>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</si>
  <si>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</si>
  <si>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</si>
  <si>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</si>
  <si>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</si>
  <si>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</si>
  <si>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</si>
  <si>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</si>
  <si>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</si>
  <si>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</si>
  <si>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</si>
  <si>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</si>
  <si>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</si>
  <si>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</si>
  <si>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</si>
  <si>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</si>
  <si>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</si>
  <si>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</si>
  <si>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</si>
  <si>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</si>
  <si>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</si>
  <si>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</si>
  <si>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</si>
  <si>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</si>
  <si>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</si>
  <si>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</si>
  <si>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</si>
  <si>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</si>
  <si>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</si>
  <si>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</si>
  <si>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</si>
  <si>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</si>
  <si>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</si>
  <si>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</si>
  <si>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</si>
  <si>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</si>
  <si>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</si>
  <si>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</si>
  <si>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</si>
  <si>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</si>
  <si>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</si>
  <si>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</si>
  <si>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</si>
  <si>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</si>
  <si>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</si>
  <si>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</si>
  <si>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</si>
  <si>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</si>
  <si>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</si>
  <si>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</si>
  <si>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</si>
  <si>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</si>
  <si>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</si>
  <si>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</si>
  <si>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</si>
  <si>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</si>
  <si>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</si>
  <si>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</si>
  <si>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</si>
  <si>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</si>
  <si>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</si>
  <si>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</si>
  <si>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</si>
  <si>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</si>
  <si>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</si>
  <si>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</si>
  <si>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</si>
  <si>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</si>
  <si>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</si>
  <si>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</si>
  <si>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</si>
  <si>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</si>
  <si>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</si>
  <si>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</si>
  <si>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</si>
  <si>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</si>
  <si>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</si>
  <si>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</si>
  <si>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</si>
  <si>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</si>
  <si>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</si>
  <si>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</si>
  <si>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</si>
  <si>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</si>
  <si>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</si>
  <si>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</si>
  <si>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</si>
  <si>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</si>
  <si>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</si>
  <si>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</si>
  <si>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</si>
  <si>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</si>
  <si>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</si>
  <si>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</si>
  <si>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</si>
  <si>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</si>
  <si>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</si>
  <si>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</si>
  <si>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</si>
  <si>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</si>
  <si>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</si>
  <si>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</si>
  <si>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</si>
  <si>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</si>
  <si>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</si>
  <si>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</si>
  <si>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</si>
  <si>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</si>
  <si>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</si>
  <si>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</si>
  <si>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</si>
  <si>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</si>
  <si>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</si>
  <si>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</si>
  <si>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</si>
  <si>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</si>
  <si>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</si>
  <si>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</si>
  <si>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</si>
  <si>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</si>
  <si>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</si>
  <si>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</si>
  <si>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</si>
  <si>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</si>
  <si>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</si>
  <si>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</si>
  <si>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</si>
  <si>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</si>
  <si>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</si>
  <si>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</si>
  <si>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</si>
  <si>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</si>
  <si>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</si>
  <si>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</si>
  <si>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</si>
  <si>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</si>
  <si>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</si>
  <si>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</si>
  <si>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</si>
  <si>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</si>
  <si>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</si>
  <si>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</si>
  <si>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</si>
  <si>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</si>
  <si>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</si>
  <si>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</si>
  <si>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</si>
  <si>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</si>
  <si>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</si>
  <si>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</si>
  <si>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</si>
  <si>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</si>
  <si>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</si>
  <si>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</si>
  <si>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</si>
  <si>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</si>
  <si>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</si>
  <si>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</si>
  <si>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</si>
  <si>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</si>
  <si>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</si>
  <si>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</si>
  <si>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</si>
  <si>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</si>
  <si>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</si>
  <si>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</si>
  <si>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</si>
  <si>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</si>
  <si>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</si>
  <si>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</si>
  <si>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</si>
  <si>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</si>
  <si>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</si>
  <si>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</si>
  <si>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</si>
  <si>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</si>
  <si>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</si>
  <si>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</si>
  <si>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</si>
  <si>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</si>
  <si>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</si>
  <si>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</si>
  <si>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</si>
  <si>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</si>
  <si>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</si>
  <si>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</si>
  <si>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</si>
  <si>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</si>
  <si>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</si>
  <si>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</si>
  <si>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</si>
  <si>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</si>
  <si>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</si>
  <si>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</si>
  <si>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</si>
  <si>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</si>
  <si>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</si>
  <si>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</si>
  <si>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</si>
  <si>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</si>
  <si>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</si>
  <si>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</si>
  <si>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</si>
  <si>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</si>
  <si>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</si>
  <si>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</si>
  <si>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</si>
  <si>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</si>
  <si>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</si>
  <si>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</si>
  <si>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</si>
  <si>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</si>
  <si>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</si>
  <si>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</si>
  <si>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</si>
  <si>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</si>
  <si>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</si>
  <si>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</si>
  <si>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</si>
  <si>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</si>
  <si>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</si>
  <si>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</si>
  <si>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</si>
  <si>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</si>
  <si>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</si>
  <si>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</si>
  <si>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</si>
  <si>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</si>
  <si>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</si>
  <si>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</si>
  <si>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</si>
  <si>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</si>
  <si>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</si>
  <si>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</si>
  <si>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</si>
  <si>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</si>
  <si>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</si>
  <si>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</si>
  <si>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</si>
  <si>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</si>
  <si>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</si>
  <si>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</si>
  <si>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</si>
  <si>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</si>
  <si>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</si>
  <si>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</si>
  <si>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</si>
  <si>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</si>
  <si>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</si>
  <si>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</si>
  <si>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</si>
  <si>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</si>
  <si>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</si>
  <si>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</si>
  <si>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</si>
  <si>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</si>
  <si>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</si>
  <si>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</si>
  <si>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</si>
  <si>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</si>
  <si>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</si>
  <si>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</si>
  <si>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</si>
  <si>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</si>
  <si>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</si>
  <si>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</si>
  <si>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</si>
  <si>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</si>
  <si>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</si>
  <si>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</si>
  <si>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</si>
  <si>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</si>
  <si>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</si>
  <si>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</si>
  <si>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</si>
  <si>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</si>
  <si>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</si>
  <si>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</si>
  <si>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</si>
  <si>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</si>
  <si>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</si>
  <si>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</si>
  <si>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</si>
  <si>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</si>
  <si>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</si>
  <si>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</si>
  <si>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</si>
  <si>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</si>
  <si>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</si>
  <si>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</si>
  <si>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</si>
  <si>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</si>
  <si>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</si>
  <si>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</si>
  <si>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</si>
  <si>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</si>
  <si>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</si>
  <si>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</si>
  <si>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</si>
  <si>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</si>
  <si>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</si>
  <si>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</si>
  <si>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</si>
  <si>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</si>
  <si>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</si>
  <si>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</si>
  <si>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</si>
  <si>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</si>
  <si>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</si>
  <si>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</si>
  <si>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</si>
  <si>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</si>
  <si>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</si>
  <si>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</si>
  <si>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</si>
  <si>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</si>
  <si>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</si>
  <si>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</si>
  <si>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</si>
  <si>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</si>
  <si>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</si>
  <si>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</si>
  <si>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</si>
  <si>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</si>
  <si>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</si>
  <si>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</si>
  <si>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</si>
  <si>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</si>
  <si>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</si>
  <si>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</si>
  <si>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</si>
  <si>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</si>
  <si>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</si>
  <si>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</si>
  <si>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</si>
  <si>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</si>
  <si>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</si>
  <si>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</si>
  <si>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</si>
  <si>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</si>
  <si>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</si>
  <si>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</si>
  <si>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</si>
  <si>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</si>
  <si>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</si>
  <si>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</si>
  <si>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</si>
  <si>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</si>
  <si>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</si>
  <si>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</si>
  <si>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</si>
  <si>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</si>
  <si>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</si>
  <si>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</si>
  <si>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</si>
  <si>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</si>
  <si>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</si>
  <si>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</si>
  <si>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</si>
  <si>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</si>
  <si>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</si>
  <si>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</si>
  <si>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</si>
  <si>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</si>
  <si>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</si>
  <si>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</si>
  <si>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</si>
  <si>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</si>
  <si>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</si>
  <si>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</si>
  <si>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</si>
  <si>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</si>
  <si>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</si>
  <si>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</si>
  <si>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</si>
  <si>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</si>
  <si>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</si>
  <si>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</si>
  <si>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</si>
  <si>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</si>
  <si>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</si>
  <si>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</si>
  <si>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</si>
  <si>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</si>
  <si>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</si>
  <si>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</si>
  <si>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</si>
  <si>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</si>
  <si>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</si>
  <si>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</si>
  <si>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</si>
  <si>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</si>
  <si>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</si>
  <si>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</si>
  <si>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</si>
  <si>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</si>
  <si>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</si>
  <si>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</si>
  <si>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</si>
  <si>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</si>
  <si>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</si>
  <si>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</si>
  <si>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</si>
  <si>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</si>
  <si>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</si>
  <si>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</si>
  <si>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</si>
  <si>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</si>
  <si>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</si>
  <si>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</si>
  <si>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</si>
  <si>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</si>
  <si>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</si>
  <si>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</si>
  <si>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</si>
  <si>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</si>
  <si>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</si>
  <si>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</si>
  <si>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</si>
  <si>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</si>
  <si>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</si>
  <si>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</si>
  <si>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</si>
  <si>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</si>
  <si>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</si>
  <si>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</si>
  <si>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</si>
  <si>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</si>
  <si>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</si>
  <si>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</si>
  <si>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</si>
  <si>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</si>
  <si>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</si>
  <si>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</si>
  <si>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</si>
  <si>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</si>
  <si>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</si>
  <si>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</si>
  <si>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</si>
  <si>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</si>
  <si>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</si>
  <si>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</si>
  <si>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</si>
  <si>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</si>
  <si>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</si>
  <si>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</si>
  <si>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</si>
  <si>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</si>
  <si>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</si>
  <si>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</si>
  <si>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</si>
  <si>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</si>
  <si>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</si>
  <si>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</si>
  <si>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</si>
  <si>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</si>
  <si>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</si>
  <si>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</si>
  <si>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</si>
  <si>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</si>
  <si>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</si>
  <si>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</si>
  <si>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</si>
  <si>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</si>
  <si>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</si>
  <si>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</si>
  <si>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</si>
  <si>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</si>
  <si>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</si>
  <si>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</si>
  <si>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</si>
  <si>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</si>
  <si>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</si>
  <si>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</si>
  <si>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</si>
  <si>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</si>
  <si>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</si>
  <si>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</si>
  <si>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</si>
  <si>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</si>
  <si>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</si>
  <si>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</si>
  <si>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</si>
  <si>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</si>
  <si>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</si>
  <si>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</si>
  <si>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</si>
  <si>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</si>
  <si>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</si>
  <si>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</si>
  <si>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</si>
  <si>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</si>
  <si>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</si>
  <si>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</si>
  <si>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</si>
  <si>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</si>
  <si>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</si>
  <si>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</si>
  <si>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</si>
  <si>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</si>
  <si>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</si>
  <si>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</si>
  <si>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</si>
  <si>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</si>
  <si>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</si>
  <si>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</si>
  <si>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</si>
  <si>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</si>
  <si>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</si>
  <si>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</si>
  <si>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</si>
  <si>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</si>
  <si>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</si>
  <si>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</si>
  <si>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</si>
  <si>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</si>
  <si>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</si>
  <si>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</si>
  <si>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</si>
  <si>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</si>
  <si>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</si>
  <si>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</si>
  <si>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</si>
  <si>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</si>
  <si>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</si>
  <si>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</si>
  <si>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</si>
  <si>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</si>
  <si>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</si>
  <si>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</si>
  <si>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</si>
  <si>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</si>
  <si>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</si>
  <si>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</si>
  <si>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</si>
  <si>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</si>
  <si>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</si>
  <si>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</si>
  <si>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</si>
  <si>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</si>
  <si>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</si>
  <si>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</si>
  <si>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</si>
  <si>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</si>
  <si>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</si>
  <si>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</si>
  <si>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</si>
  <si>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</si>
  <si>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</si>
  <si>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</si>
  <si>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</si>
  <si>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</si>
  <si>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</si>
  <si>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</si>
  <si>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</si>
  <si>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</si>
  <si>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</si>
  <si>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</si>
  <si>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</si>
  <si>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</si>
  <si>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</si>
  <si>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</si>
  <si>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</si>
  <si>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</si>
  <si>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</si>
  <si>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</si>
  <si>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</si>
  <si>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</si>
  <si>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</si>
  <si>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</si>
  <si>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</si>
  <si>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</si>
  <si>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</si>
  <si>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</si>
  <si>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</si>
  <si>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</si>
  <si>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</si>
  <si>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</si>
  <si>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</si>
  <si>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</si>
  <si>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</si>
  <si>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</si>
  <si>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</si>
  <si>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</si>
  <si>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</si>
  <si>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</si>
  <si>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</si>
  <si>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</si>
  <si>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</si>
  <si>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</si>
  <si>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</si>
  <si>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</si>
  <si>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</si>
  <si>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</si>
  <si>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</si>
  <si>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</si>
  <si>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</si>
  <si>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</si>
  <si>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</si>
  <si>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</si>
  <si>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</si>
  <si>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</si>
  <si>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</si>
  <si>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</si>
  <si>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</si>
  <si>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</si>
  <si>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</si>
  <si>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</si>
  <si>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</si>
  <si>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</si>
  <si>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</si>
  <si>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</si>
  <si>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</si>
  <si>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</si>
  <si>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</si>
  <si>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</si>
  <si>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</si>
  <si>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</si>
  <si>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</si>
  <si>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</si>
  <si>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</si>
  <si>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</si>
  <si>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</si>
  <si>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</si>
  <si>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</si>
  <si>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</si>
  <si>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</si>
  <si>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</si>
  <si>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</si>
  <si>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</si>
  <si>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</si>
  <si>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</si>
  <si>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</si>
  <si>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</si>
  <si>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</si>
  <si>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</si>
  <si>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</si>
  <si>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</si>
  <si>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</si>
  <si>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</si>
  <si>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</si>
  <si>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</si>
  <si>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</si>
  <si>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</si>
  <si>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</si>
  <si>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</si>
  <si>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</si>
  <si>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</si>
  <si>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</si>
  <si>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</si>
  <si>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</si>
  <si>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</si>
  <si>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</si>
  <si>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</si>
  <si>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</si>
  <si>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</si>
  <si>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</si>
  <si>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</si>
  <si>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</si>
  <si>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</si>
  <si>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</si>
  <si>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</si>
  <si>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</si>
  <si>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</si>
  <si>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</si>
  <si>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</si>
  <si>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</si>
  <si>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</si>
  <si>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</si>
  <si>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</si>
  <si>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</si>
  <si>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</si>
  <si>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</si>
  <si>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</si>
  <si>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</si>
  <si>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</si>
  <si>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</si>
  <si>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</si>
  <si>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</si>
  <si>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</si>
  <si>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</si>
  <si>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</si>
  <si>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</si>
  <si>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</si>
  <si>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</si>
  <si>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</si>
  <si>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</si>
  <si>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</si>
  <si>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</si>
  <si>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</si>
  <si>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</si>
  <si>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</si>
  <si>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</si>
  <si>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</si>
  <si>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</si>
  <si>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</si>
  <si>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</si>
  <si>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</si>
  <si>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</si>
  <si>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</si>
  <si>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</si>
  <si>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</si>
  <si>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</si>
  <si>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</si>
  <si>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</si>
  <si>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</si>
  <si>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</si>
  <si>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</si>
  <si>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</si>
  <si>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</si>
  <si>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</si>
  <si>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</si>
  <si>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</si>
  <si>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</si>
  <si>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</si>
  <si>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</si>
  <si>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</si>
  <si>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</si>
  <si>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</si>
  <si>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</si>
  <si>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</si>
  <si>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</si>
  <si>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</si>
  <si>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</si>
  <si>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</si>
  <si>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</si>
  <si>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</si>
  <si>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</si>
  <si>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</si>
  <si>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</si>
  <si>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</si>
  <si>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</si>
  <si>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</si>
  <si>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</si>
  <si>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</si>
  <si>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</si>
  <si>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</si>
  <si>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</si>
  <si>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</si>
  <si>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</si>
  <si>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</si>
  <si>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</si>
  <si>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</si>
  <si>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</si>
  <si>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</si>
  <si>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</si>
  <si>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</si>
  <si>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</si>
  <si>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</si>
  <si>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</si>
  <si>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</si>
  <si>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</si>
  <si>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</si>
  <si>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</si>
  <si>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</si>
  <si>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</si>
  <si>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</si>
  <si>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</si>
  <si>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</si>
  <si>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</si>
  <si>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</si>
  <si>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</si>
  <si>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</si>
  <si>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</si>
  <si>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</si>
  <si>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</si>
  <si>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</si>
  <si>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</si>
  <si>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</si>
  <si>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</si>
  <si>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</si>
  <si>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</si>
  <si>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</si>
  <si>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</si>
  <si>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</si>
  <si>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</si>
  <si>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</si>
  <si>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</si>
  <si>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</si>
  <si>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</si>
  <si>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</si>
  <si>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</si>
  <si>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</si>
  <si>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</si>
  <si>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</si>
  <si>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</si>
  <si>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</si>
  <si>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</si>
  <si>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</si>
  <si>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</si>
  <si>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</si>
  <si>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</si>
  <si>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</si>
  <si>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</si>
  <si>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</si>
  <si>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</si>
  <si>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</si>
  <si>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</si>
  <si>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</si>
  <si>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</si>
  <si>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</si>
  <si>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</si>
  <si>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</si>
  <si>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</si>
  <si>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</si>
  <si>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</si>
  <si>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</si>
  <si>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</si>
  <si>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</si>
  <si>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</si>
  <si>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</si>
  <si>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</si>
  <si>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</si>
  <si>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</si>
  <si>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</si>
  <si>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</si>
  <si>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</si>
  <si>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</si>
  <si>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</si>
  <si>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</si>
  <si>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</si>
  <si>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</si>
  <si>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</si>
  <si>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</si>
  <si>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</si>
  <si>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</si>
  <si>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</si>
  <si>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</si>
  <si>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</si>
  <si>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</si>
  <si>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</si>
  <si>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</si>
  <si>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</si>
  <si>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</si>
  <si>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</si>
  <si>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</si>
  <si>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</si>
  <si>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</si>
  <si>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</si>
  <si>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</si>
  <si>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</si>
  <si>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</si>
  <si>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</si>
  <si>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</si>
  <si>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</si>
  <si>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</si>
  <si>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</si>
  <si>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</si>
  <si>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</si>
  <si>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</si>
  <si>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</si>
  <si>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</si>
  <si>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</si>
  <si>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</si>
  <si>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</si>
  <si>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</si>
  <si>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</si>
  <si>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</si>
  <si>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</si>
  <si>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</si>
  <si>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</si>
  <si>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</si>
  <si>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</si>
  <si>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</si>
  <si>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</si>
  <si>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</si>
  <si>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</si>
  <si>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</si>
  <si>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</si>
  <si>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</si>
  <si>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</si>
  <si>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</si>
  <si>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</si>
  <si>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</si>
  <si>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</si>
  <si>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</si>
  <si>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</si>
  <si>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</si>
  <si>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</si>
  <si>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</si>
  <si>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</si>
  <si>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</si>
  <si>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</si>
  <si>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</si>
  <si>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</si>
  <si>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</si>
  <si>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</si>
  <si>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</si>
  <si>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</si>
  <si>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</si>
  <si>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</si>
  <si>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</si>
  <si>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</si>
  <si>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</si>
  <si>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</si>
  <si>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</si>
  <si>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</si>
  <si>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</si>
  <si>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</si>
  <si>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</si>
  <si>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</si>
  <si>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</si>
  <si>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</si>
  <si>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</si>
  <si>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</si>
  <si>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</si>
  <si>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</si>
  <si>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</si>
  <si>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</si>
  <si>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</si>
  <si>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</si>
  <si>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</si>
  <si>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</si>
  <si>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</si>
  <si>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</si>
  <si>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</si>
  <si>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</si>
  <si>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</si>
  <si>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</si>
  <si>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</si>
  <si>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</si>
  <si>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</si>
  <si>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</si>
  <si>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</si>
  <si>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</si>
  <si>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</si>
  <si>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</si>
  <si>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</si>
  <si>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</si>
  <si>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</si>
  <si>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</si>
  <si>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</si>
  <si>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</si>
  <si>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</si>
  <si>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</si>
  <si>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</si>
  <si>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</si>
  <si>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</si>
  <si>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</si>
  <si>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</si>
  <si>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</si>
  <si>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</si>
  <si>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</si>
  <si>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</si>
  <si>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</si>
  <si>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</si>
  <si>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</si>
  <si>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</si>
  <si>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</si>
  <si>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</si>
  <si>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</si>
  <si>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</si>
  <si>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</si>
  <si>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</si>
  <si>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</si>
  <si>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</si>
  <si>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</si>
  <si>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</si>
  <si>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</si>
  <si>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</si>
  <si>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</si>
  <si>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</si>
  <si>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</si>
  <si>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</si>
  <si>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</si>
  <si>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</si>
  <si>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</si>
  <si>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</si>
  <si>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</si>
  <si>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</si>
  <si>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</si>
  <si>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</si>
  <si>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</si>
  <si>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</si>
  <si>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</si>
  <si>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</si>
  <si>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</si>
  <si>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</si>
  <si>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</si>
  <si>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</si>
  <si>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</si>
  <si>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</si>
  <si>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</si>
  <si>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</si>
  <si>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</si>
  <si>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</si>
  <si>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</si>
  <si>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</si>
  <si>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</si>
  <si>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</si>
  <si>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</si>
  <si>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</si>
  <si>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</si>
  <si>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</si>
  <si>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</si>
  <si>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</si>
  <si>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</si>
  <si>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</si>
  <si>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</si>
  <si>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</si>
  <si>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</si>
  <si>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</si>
  <si>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</si>
  <si>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</si>
  <si>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</si>
  <si>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</si>
  <si>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</si>
  <si>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</si>
  <si>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</si>
  <si>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</si>
  <si>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</si>
  <si>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</si>
  <si>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</si>
  <si>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</si>
  <si>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</si>
  <si>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</si>
  <si>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</si>
  <si>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</si>
  <si>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</si>
  <si>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</si>
  <si>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</si>
  <si>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</si>
  <si>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</si>
  <si>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</si>
  <si>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</si>
  <si>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</si>
  <si>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</si>
  <si>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</si>
  <si>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</si>
  <si>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</si>
  <si>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</si>
  <si>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</si>
  <si>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</si>
  <si>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</si>
  <si>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</si>
  <si>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</si>
  <si>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</si>
  <si>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</si>
  <si>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</si>
  <si>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</si>
  <si>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</si>
  <si>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</si>
  <si>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</si>
  <si>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</si>
  <si>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</si>
  <si>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</si>
  <si>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</si>
  <si>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</si>
  <si>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</si>
  <si>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</si>
  <si>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</si>
  <si>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</si>
  <si>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</si>
  <si>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</si>
  <si>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</si>
  <si>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</si>
  <si>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</si>
  <si>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</si>
  <si>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</si>
  <si>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</si>
  <si>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</si>
  <si>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</si>
  <si>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</si>
  <si>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</si>
  <si>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</si>
  <si>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</si>
  <si>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</si>
  <si>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</si>
  <si>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</si>
  <si>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</si>
  <si>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</si>
  <si>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</si>
  <si>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</si>
  <si>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</si>
  <si>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</si>
  <si>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</si>
  <si>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</si>
  <si>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</si>
  <si>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</si>
  <si>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</si>
  <si>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</si>
  <si>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</si>
  <si>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</si>
  <si>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</si>
  <si>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</si>
  <si>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</si>
  <si>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</si>
  <si>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</si>
  <si>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</si>
  <si>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</si>
  <si>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</si>
  <si>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</si>
  <si>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</si>
  <si>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</si>
  <si>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</si>
  <si>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</si>
  <si>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</si>
  <si>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</si>
  <si>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</si>
  <si>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</si>
  <si>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</si>
  <si>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</si>
  <si>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</si>
  <si>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</si>
  <si>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</si>
  <si>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</si>
  <si>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</si>
  <si>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</si>
  <si>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</si>
  <si>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</si>
  <si>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</si>
  <si>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</si>
  <si>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</si>
  <si>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</si>
  <si>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</si>
  <si>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</si>
  <si>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</si>
  <si>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</si>
  <si>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</si>
  <si>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</si>
  <si>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</si>
  <si>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</si>
  <si>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</si>
  <si>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</si>
  <si>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</si>
  <si>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</si>
  <si>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</si>
  <si>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</si>
  <si>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</si>
  <si>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</si>
  <si>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</si>
  <si>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</si>
  <si>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</si>
  <si>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</si>
  <si>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</si>
  <si>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</si>
  <si>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</si>
  <si>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</si>
  <si>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</si>
  <si>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</si>
  <si>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</si>
  <si>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</si>
  <si>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</si>
  <si>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</si>
  <si>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</si>
  <si>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</si>
  <si>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</si>
  <si>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</si>
  <si>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</si>
  <si>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</si>
  <si>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</si>
  <si>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</si>
  <si>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</si>
  <si>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</si>
  <si>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</si>
  <si>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</si>
  <si>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</si>
  <si>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</si>
  <si>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</si>
  <si>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</si>
  <si>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</si>
  <si>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</si>
  <si>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</si>
  <si>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</si>
  <si>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</si>
  <si>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</si>
  <si>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</si>
  <si>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</si>
  <si>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</si>
  <si>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</si>
  <si>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</si>
  <si>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</si>
  <si>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</si>
  <si>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</si>
  <si>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</si>
  <si>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</si>
  <si>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</si>
  <si>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</si>
  <si>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</si>
  <si>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</si>
  <si>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</si>
  <si>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</si>
  <si>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</si>
  <si>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</si>
  <si>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</si>
  <si>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</si>
  <si>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</si>
  <si>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</si>
  <si>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</si>
  <si>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</si>
  <si>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</si>
  <si>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</si>
  <si>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</si>
  <si>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</si>
  <si>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</si>
  <si>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</si>
  <si>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</si>
  <si>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</si>
  <si>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</si>
  <si>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</si>
  <si>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</si>
  <si>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</si>
  <si>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</si>
  <si>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</si>
  <si>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</si>
  <si>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</si>
  <si>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</si>
  <si>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</si>
  <si>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</si>
  <si>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</si>
  <si>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</si>
  <si>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</si>
  <si>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</si>
  <si>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</si>
  <si>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</si>
  <si>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</si>
  <si>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</si>
  <si>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</si>
  <si>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</si>
  <si>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</si>
  <si>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</si>
  <si>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</si>
  <si>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</si>
  <si>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</si>
  <si>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</si>
  <si>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</si>
  <si>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</si>
  <si>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</si>
  <si>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</si>
  <si>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</si>
  <si>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</si>
  <si>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</si>
  <si>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</si>
  <si>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</si>
  <si>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</si>
  <si>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</si>
  <si>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</si>
  <si>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</si>
  <si>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</si>
  <si>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</si>
  <si>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</si>
  <si>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</si>
  <si>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</si>
  <si>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</si>
  <si>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</si>
  <si>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</si>
  <si>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</si>
  <si>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</si>
  <si>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</si>
  <si>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</si>
  <si>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</si>
  <si>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</si>
  <si>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</si>
  <si>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</si>
  <si>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</si>
  <si>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</si>
  <si>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</si>
  <si>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</si>
  <si>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</si>
  <si>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</si>
  <si>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</si>
  <si>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</si>
  <si>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</si>
  <si>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</si>
  <si>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</si>
  <si>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</si>
  <si>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</si>
  <si>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</si>
  <si>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</si>
  <si>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</si>
  <si>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</si>
  <si>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</si>
  <si>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</si>
  <si>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</si>
  <si>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</si>
  <si>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</si>
  <si>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</si>
  <si>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</si>
  <si>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</si>
  <si>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</si>
  <si>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</si>
  <si>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</si>
  <si>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</si>
  <si>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</si>
  <si>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</si>
  <si>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</si>
  <si>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</si>
  <si>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</si>
  <si>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</si>
  <si>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</si>
  <si>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</si>
  <si>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</si>
  <si>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</si>
  <si>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</si>
  <si>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</si>
  <si>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</si>
  <si>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</si>
  <si>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</si>
  <si>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</si>
  <si>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</si>
  <si>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</si>
  <si>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</si>
  <si>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</si>
  <si>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</si>
  <si>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</si>
  <si>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</si>
  <si>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</si>
  <si>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</si>
  <si>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</si>
  <si>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</si>
  <si>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</si>
  <si>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</si>
  <si>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</si>
  <si>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</si>
  <si>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</si>
  <si>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</si>
  <si>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</si>
  <si>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</si>
  <si>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</si>
  <si>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</si>
  <si>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</si>
  <si>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</si>
  <si>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</si>
  <si>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</si>
  <si>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</si>
  <si>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</si>
  <si>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</si>
  <si>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</si>
  <si>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</si>
  <si>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</si>
  <si>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</si>
  <si>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</si>
  <si>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</si>
  <si>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</si>
  <si>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</si>
  <si>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</si>
  <si>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</si>
  <si>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</si>
  <si>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</si>
  <si>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</si>
  <si>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</si>
  <si>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</si>
  <si>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</si>
  <si>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</si>
  <si>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</si>
  <si>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</si>
  <si>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</si>
  <si>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</si>
  <si>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</si>
  <si>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</si>
  <si>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</si>
  <si>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</si>
  <si>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</si>
  <si>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</si>
  <si>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</si>
  <si>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</si>
  <si>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</si>
  <si>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</si>
  <si>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</si>
  <si>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</si>
  <si>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</si>
  <si>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</si>
  <si>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</si>
  <si>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</si>
  <si>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</si>
  <si>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</si>
  <si>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</si>
  <si>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</si>
  <si>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</si>
  <si>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</si>
  <si>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</si>
  <si>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</si>
  <si>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</si>
  <si>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</si>
  <si>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</si>
  <si>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</si>
  <si>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</si>
  <si>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</si>
  <si>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</si>
  <si>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</si>
  <si>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</si>
  <si>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</si>
  <si>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</si>
  <si>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</si>
  <si>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</si>
  <si>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</si>
  <si>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</si>
  <si>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</si>
  <si>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</si>
  <si>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</si>
  <si>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</si>
  <si>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</si>
  <si>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</si>
  <si>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</si>
  <si>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</si>
  <si>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</si>
  <si>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</si>
  <si>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</si>
  <si>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</si>
  <si>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</si>
  <si>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</si>
  <si>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</si>
  <si>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</si>
  <si>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</si>
  <si>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</si>
  <si>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</si>
  <si>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</si>
  <si>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</si>
  <si>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</si>
  <si>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</si>
  <si>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</si>
  <si>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</si>
  <si>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</si>
  <si>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</si>
  <si>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</si>
  <si>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</si>
  <si>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</si>
  <si>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</si>
  <si>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</si>
  <si>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</si>
  <si>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</si>
  <si>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</si>
  <si>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</si>
  <si>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</si>
  <si>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</si>
  <si>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</si>
  <si>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</si>
  <si>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</si>
  <si>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</si>
  <si>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</si>
  <si>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</si>
  <si>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</si>
  <si>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</si>
  <si>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</si>
  <si>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</si>
  <si>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</si>
  <si>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</si>
  <si>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</si>
  <si>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</si>
  <si>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</si>
  <si>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</si>
  <si>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</si>
  <si>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</si>
  <si>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</si>
  <si>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</si>
  <si>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</si>
  <si>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</si>
  <si>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</si>
  <si>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</si>
  <si>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</si>
  <si>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</si>
  <si>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</si>
  <si>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</si>
  <si>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</si>
  <si>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</si>
  <si>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</si>
  <si>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</si>
  <si>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</si>
  <si>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</si>
  <si>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</si>
  <si>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</si>
  <si>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</si>
  <si>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</si>
  <si>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</si>
  <si>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</si>
  <si>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</si>
  <si>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</si>
  <si>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</si>
  <si>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</si>
  <si>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</si>
  <si>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</si>
  <si>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</si>
  <si>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</si>
  <si>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</si>
  <si>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</si>
  <si>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</si>
  <si>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</si>
  <si>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</si>
  <si>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</si>
  <si>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</si>
  <si>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</si>
  <si>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</si>
  <si>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</si>
  <si>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</si>
  <si>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</si>
  <si>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</si>
  <si>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</si>
  <si>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</si>
  <si>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</si>
  <si>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</si>
  <si>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</si>
  <si>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</si>
  <si>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</si>
  <si>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</si>
  <si>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</si>
  <si>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</si>
  <si>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</si>
  <si>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</si>
  <si>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</si>
  <si>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</si>
  <si>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</si>
  <si>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</si>
  <si>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</si>
  <si>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</si>
  <si>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</si>
  <si>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</si>
  <si>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</si>
  <si>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</si>
  <si>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</si>
  <si>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</si>
  <si>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</si>
  <si>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</si>
  <si>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</si>
  <si>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</si>
  <si>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</si>
  <si>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</si>
  <si>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</si>
  <si>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</si>
  <si>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</si>
  <si>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</si>
  <si>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</si>
  <si>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</si>
  <si>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</si>
  <si>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</si>
  <si>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</si>
  <si>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</si>
  <si>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</si>
  <si>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</si>
  <si>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</si>
  <si>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</si>
  <si>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</si>
  <si>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</si>
  <si>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</si>
  <si>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</si>
  <si>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</si>
  <si>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</si>
  <si>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</si>
  <si>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</si>
  <si>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</si>
  <si>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</si>
  <si>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</si>
  <si>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</si>
  <si>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</si>
  <si>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</si>
  <si>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</si>
  <si>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</si>
  <si>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</si>
  <si>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</si>
  <si>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</si>
  <si>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</si>
  <si>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</si>
  <si>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</si>
  <si>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</si>
  <si>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</si>
  <si>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</si>
  <si>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</si>
  <si>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</si>
  <si>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</si>
  <si>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</si>
  <si>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</si>
  <si>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</si>
  <si>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</si>
  <si>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</si>
  <si>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</si>
  <si>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</si>
  <si>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</si>
  <si>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</si>
  <si>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</si>
  <si>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</si>
  <si>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</si>
  <si>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</si>
  <si>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</si>
  <si>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</si>
  <si>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</si>
  <si>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</si>
  <si>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</si>
  <si>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</si>
  <si>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</si>
  <si>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</si>
  <si>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</si>
  <si>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</si>
  <si>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</si>
  <si>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</si>
  <si>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</si>
  <si>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</si>
  <si>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</si>
  <si>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</si>
  <si>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</si>
  <si>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</si>
  <si>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</si>
  <si>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</si>
  <si>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</si>
  <si>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</si>
  <si>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</si>
  <si>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</si>
  <si>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</si>
  <si>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</si>
  <si>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</si>
  <si>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</si>
  <si>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</si>
  <si>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</si>
  <si>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</si>
  <si>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</si>
  <si>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</si>
  <si>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</si>
  <si>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</si>
  <si>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</si>
  <si>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</si>
  <si>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</si>
  <si>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</si>
  <si>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</si>
  <si>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</si>
  <si>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</si>
  <si>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</si>
  <si>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</si>
  <si>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</si>
  <si>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</si>
  <si>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</si>
  <si>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</si>
  <si>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</si>
  <si>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</si>
  <si>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</si>
  <si>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</si>
  <si>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</si>
  <si>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</si>
  <si>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</si>
  <si>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</si>
  <si>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</si>
  <si>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</si>
  <si>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</si>
  <si>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</si>
  <si>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</si>
  <si>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</si>
  <si>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</si>
  <si>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</si>
  <si>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</si>
  <si>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</si>
  <si>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</si>
  <si>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</si>
  <si>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</si>
  <si>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</si>
  <si>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</si>
  <si>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</si>
  <si>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</si>
  <si>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</si>
  <si>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</si>
  <si>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</si>
  <si>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</si>
  <si>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</si>
  <si>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</si>
  <si>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</si>
  <si>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</si>
  <si>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</si>
  <si>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</si>
  <si>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</si>
  <si>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</si>
  <si>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</si>
  <si>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</si>
  <si>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</si>
  <si>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</si>
  <si>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</si>
  <si>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</si>
  <si>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</si>
  <si>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</si>
  <si>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</si>
  <si>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</si>
  <si>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</si>
  <si>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</si>
  <si>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</si>
  <si>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</si>
  <si>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</si>
  <si>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</si>
  <si>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</si>
  <si>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</si>
  <si>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</si>
  <si>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</si>
  <si>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</si>
  <si>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</si>
  <si>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</si>
  <si>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</si>
  <si>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</si>
  <si>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</si>
  <si>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</si>
  <si>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</si>
  <si>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</si>
  <si>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</si>
  <si>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</si>
  <si>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</si>
  <si>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</si>
  <si>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</si>
  <si>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</si>
  <si>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</si>
  <si>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</si>
  <si>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</si>
  <si>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</si>
  <si>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</si>
  <si>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</si>
  <si>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</si>
  <si>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</si>
  <si>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</si>
  <si>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</si>
  <si>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</si>
  <si>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</si>
  <si>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</si>
  <si>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</si>
  <si>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</si>
  <si>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</si>
  <si>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</si>
  <si>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</si>
  <si>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</si>
  <si>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</si>
  <si>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</si>
  <si>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</si>
  <si>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</si>
  <si>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</si>
  <si>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</si>
  <si>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</si>
  <si>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</si>
  <si>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</si>
  <si>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</si>
  <si>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</si>
  <si>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</si>
  <si>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</si>
  <si>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</si>
  <si>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</si>
  <si>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</si>
  <si>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</si>
  <si>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</si>
  <si>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</si>
  <si>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</si>
  <si>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</si>
  <si>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</si>
  <si>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</si>
  <si>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</si>
  <si>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</si>
  <si>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</si>
  <si>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</si>
  <si>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</si>
  <si>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</si>
  <si>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</si>
  <si>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</si>
  <si>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</si>
  <si>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</si>
  <si>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</si>
  <si>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</si>
  <si>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</si>
  <si>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</si>
  <si>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</si>
  <si>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</si>
  <si>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</si>
  <si>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</si>
  <si>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</si>
  <si>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</si>
  <si>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</si>
  <si>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</si>
  <si>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</si>
  <si>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</si>
  <si>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</si>
  <si>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</si>
  <si>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</si>
  <si>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</si>
  <si>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</si>
  <si>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</si>
  <si>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</si>
  <si>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</si>
  <si>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</si>
  <si>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</si>
  <si>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</si>
  <si>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</si>
  <si>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</si>
  <si>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</si>
  <si>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</si>
  <si>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</si>
  <si>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</si>
  <si>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</si>
  <si>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</si>
  <si>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</si>
  <si>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</si>
  <si>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</si>
  <si>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</si>
  <si>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</si>
  <si>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</si>
  <si>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</si>
  <si>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</si>
  <si>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</si>
  <si>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</si>
  <si>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</si>
  <si>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</si>
  <si>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</si>
  <si>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</si>
  <si>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</si>
  <si>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</si>
  <si>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</si>
  <si>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</si>
  <si>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</si>
  <si>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</si>
  <si>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</si>
  <si>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</si>
  <si>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</si>
  <si>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</si>
  <si>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</si>
  <si>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</si>
  <si>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</si>
  <si>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</si>
  <si>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</si>
  <si>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</si>
  <si>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</si>
  <si>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</si>
  <si>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</si>
  <si>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</si>
  <si>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</si>
  <si>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</si>
  <si>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</si>
  <si>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</si>
  <si>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</si>
  <si>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</si>
  <si>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</si>
  <si>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</si>
  <si>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</si>
  <si>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</si>
  <si>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</si>
  <si>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</si>
  <si>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</si>
  <si>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</si>
  <si>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</si>
  <si>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</si>
  <si>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</si>
  <si>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</si>
  <si>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</si>
  <si>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</si>
  <si>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</si>
  <si>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</si>
  <si>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</si>
  <si>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</si>
  <si>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</si>
  <si>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</si>
  <si>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</si>
  <si>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</si>
  <si>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</si>
  <si>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</si>
  <si>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</si>
  <si>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</si>
  <si>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</si>
  <si>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</si>
  <si>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</si>
  <si>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</si>
  <si>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</si>
  <si>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</si>
  <si>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</si>
  <si>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</si>
  <si>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</si>
  <si>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</si>
  <si>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</si>
  <si>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</si>
  <si>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</si>
  <si>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</si>
  <si>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</si>
  <si>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</si>
  <si>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</si>
  <si>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</si>
  <si>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</si>
  <si>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</si>
  <si>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</si>
  <si>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</si>
  <si>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</si>
  <si>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</si>
  <si>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</si>
  <si>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</si>
  <si>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</si>
  <si>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</si>
  <si>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</si>
  <si>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</si>
  <si>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</si>
  <si>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</si>
  <si>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</si>
  <si>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</si>
  <si>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</si>
  <si>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</si>
  <si>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</si>
  <si>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</si>
  <si>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</si>
  <si>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</si>
  <si>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</si>
  <si>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</si>
  <si>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</si>
  <si>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</si>
  <si>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</si>
  <si>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</si>
  <si>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</si>
  <si>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</si>
  <si>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</si>
  <si>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</si>
  <si>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</si>
  <si>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</si>
  <si>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</si>
  <si>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</si>
  <si>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</si>
  <si>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</si>
  <si>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</si>
  <si>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</si>
  <si>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</si>
  <si>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</si>
  <si>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</si>
  <si>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</si>
  <si>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</si>
  <si>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</si>
  <si>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</si>
  <si>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</si>
  <si>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</si>
  <si>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</si>
  <si>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</si>
  <si>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</si>
  <si>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</si>
  <si>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</si>
  <si>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</si>
  <si>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</si>
  <si>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</si>
  <si>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</si>
  <si>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</si>
  <si>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</si>
  <si>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</si>
  <si>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</si>
  <si>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</si>
  <si>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</si>
  <si>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</si>
  <si>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</si>
  <si>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</si>
  <si>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</si>
  <si>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</si>
  <si>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</si>
  <si>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</si>
  <si>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</si>
  <si>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</si>
  <si>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</si>
  <si>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</si>
  <si>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</si>
  <si>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</si>
  <si>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</si>
  <si>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</si>
  <si>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</si>
  <si>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</si>
  <si>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</si>
  <si>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</si>
  <si>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</si>
  <si>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</si>
  <si>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</si>
  <si>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</si>
  <si>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</si>
  <si>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</si>
  <si>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</si>
  <si>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</si>
  <si>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</si>
  <si>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</si>
  <si>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</si>
  <si>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</si>
  <si>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</si>
  <si>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</si>
  <si>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</si>
  <si>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</si>
  <si>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</si>
  <si>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</si>
  <si>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</si>
  <si>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</si>
  <si>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</si>
  <si>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</si>
  <si>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</si>
  <si>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</si>
  <si>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</si>
  <si>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</si>
  <si>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</si>
  <si>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</si>
  <si>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</si>
  <si>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</si>
  <si>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</si>
  <si>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</si>
  <si>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</si>
  <si>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</si>
  <si>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</si>
  <si>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</si>
  <si>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</si>
  <si>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</si>
  <si>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</si>
  <si>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</si>
  <si>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</si>
  <si>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</si>
  <si>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</si>
  <si>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</si>
  <si>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</si>
  <si>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</si>
  <si>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</si>
  <si>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</si>
  <si>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</si>
  <si>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</si>
  <si>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</si>
  <si>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</si>
  <si>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</si>
  <si>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</si>
  <si>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</si>
  <si>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</si>
  <si>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</si>
  <si>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</si>
  <si>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</si>
  <si>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</si>
  <si>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</si>
  <si>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</si>
  <si>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</si>
  <si>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</si>
  <si>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</si>
  <si>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</si>
  <si>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</si>
  <si>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</si>
  <si>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</si>
  <si>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</si>
  <si>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</si>
  <si>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</si>
  <si>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</si>
  <si>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</si>
  <si>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</si>
  <si>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</si>
  <si>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</si>
  <si>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</si>
  <si>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</si>
  <si>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</si>
  <si>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</si>
  <si>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</si>
  <si>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</si>
  <si>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</si>
  <si>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</si>
  <si>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</si>
  <si>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</si>
  <si>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</si>
  <si>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</si>
  <si>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</si>
  <si>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</si>
  <si>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</si>
  <si>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</si>
  <si>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</si>
  <si>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</si>
  <si>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</si>
  <si>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</si>
  <si>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</si>
  <si>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</si>
  <si>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</si>
  <si>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</si>
  <si>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</si>
  <si>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</si>
  <si>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</si>
  <si>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</si>
  <si>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</si>
  <si>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</si>
  <si>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</si>
  <si>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</si>
  <si>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</si>
  <si>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</si>
  <si>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</si>
  <si>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</si>
  <si>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</si>
  <si>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</si>
  <si>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</si>
  <si>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</si>
  <si>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</si>
  <si>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</si>
  <si>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</si>
  <si>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</si>
  <si>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</si>
  <si>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</si>
  <si>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</si>
  <si>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</si>
  <si>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</si>
  <si>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</si>
  <si>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</si>
  <si>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</si>
  <si>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</si>
  <si>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</si>
  <si>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</si>
  <si>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</si>
  <si>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</si>
  <si>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</si>
  <si>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</si>
  <si>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</si>
  <si>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</si>
  <si>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</si>
  <si>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</si>
  <si>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</si>
  <si>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</si>
  <si>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</si>
  <si>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</si>
  <si>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</si>
  <si>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</si>
  <si>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</si>
  <si>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</si>
  <si>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</si>
  <si>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</si>
  <si>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</si>
  <si>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</si>
  <si>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</si>
  <si>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</si>
  <si>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</si>
  <si>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</si>
  <si>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</si>
  <si>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</si>
  <si>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</si>
  <si>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</si>
  <si>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</si>
  <si>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</si>
  <si>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</si>
  <si>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</si>
  <si>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</si>
  <si>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</si>
  <si>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</si>
  <si>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</si>
  <si>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</si>
  <si>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</si>
  <si>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</si>
  <si>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</si>
  <si>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</si>
  <si>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</si>
  <si>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</si>
  <si>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</si>
  <si>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</si>
  <si>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</si>
  <si>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</si>
  <si>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</si>
  <si>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</si>
  <si>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</si>
  <si>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</si>
  <si>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</si>
  <si>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</si>
  <si>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</si>
  <si>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</si>
  <si>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</si>
  <si>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</si>
  <si>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</si>
  <si>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</si>
  <si>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</si>
  <si>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</si>
  <si>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</si>
  <si>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</si>
  <si>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</si>
  <si>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</si>
  <si>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</si>
  <si>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</si>
  <si>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</si>
  <si>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</si>
  <si>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</si>
  <si>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</si>
  <si>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</si>
  <si>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</si>
  <si>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</si>
  <si>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</si>
  <si>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</si>
  <si>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</si>
  <si>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</si>
  <si>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</si>
  <si>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</si>
  <si>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</si>
  <si>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</si>
  <si>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</si>
  <si>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</si>
  <si>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</si>
  <si>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</si>
  <si>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</si>
  <si>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</si>
  <si>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</si>
  <si>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</si>
  <si>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</si>
  <si>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</si>
  <si>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</si>
  <si>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</si>
  <si>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</si>
  <si>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</si>
  <si>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</si>
  <si>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</si>
  <si>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</si>
  <si>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</si>
  <si>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</si>
  <si>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</si>
  <si>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</si>
  <si>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</si>
  <si>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</si>
  <si>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</si>
  <si>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</si>
  <si>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</si>
  <si>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</si>
  <si>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</si>
  <si>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</si>
  <si>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</si>
  <si>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</si>
  <si>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</si>
  <si>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</si>
  <si>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</si>
  <si>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</si>
  <si>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</si>
  <si>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</si>
  <si>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</si>
  <si>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</si>
  <si>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</si>
  <si>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</si>
  <si>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</si>
  <si>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</si>
  <si>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</si>
  <si>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</si>
  <si>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</si>
  <si>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</si>
  <si>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</si>
  <si>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</si>
  <si>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</si>
  <si>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</si>
  <si>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</si>
  <si>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</si>
  <si>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</si>
  <si>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</si>
  <si>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</si>
  <si>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</si>
  <si>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</si>
  <si>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</si>
  <si>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</si>
  <si>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</si>
  <si>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</si>
  <si>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</si>
  <si>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</si>
  <si>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</si>
  <si>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</si>
  <si>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</si>
  <si>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</si>
  <si>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</si>
  <si>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</si>
  <si>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</si>
  <si>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</si>
  <si>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</si>
  <si>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</si>
  <si>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</si>
  <si>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</si>
  <si>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</si>
  <si>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</si>
  <si>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</si>
  <si>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</si>
  <si>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</si>
  <si>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</si>
  <si>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</si>
  <si>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</si>
  <si>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</si>
  <si>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</si>
  <si>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</si>
  <si>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</si>
  <si>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</si>
  <si>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</si>
  <si>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</si>
  <si>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</si>
  <si>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</si>
  <si>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</si>
  <si>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</si>
  <si>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</si>
  <si>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</si>
  <si>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</si>
  <si>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</si>
  <si>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</si>
  <si>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</si>
  <si>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</si>
  <si>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</si>
  <si>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</si>
  <si>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</si>
  <si>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</si>
  <si>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</si>
  <si>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</si>
  <si>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</si>
  <si>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</si>
  <si>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</si>
  <si>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</si>
  <si>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</si>
  <si>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</si>
  <si>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</si>
  <si>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</si>
  <si>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</si>
  <si>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</si>
  <si>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</si>
  <si>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</si>
  <si>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</si>
  <si>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</si>
  <si>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</si>
  <si>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</si>
  <si>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</si>
  <si>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</si>
  <si>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</si>
  <si>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</si>
  <si>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</si>
  <si>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</si>
  <si>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</si>
  <si>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</si>
  <si>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</si>
  <si>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</si>
  <si>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</si>
  <si>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</si>
  <si>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</si>
  <si>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</si>
  <si>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</si>
  <si>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</si>
  <si>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</si>
  <si>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</si>
  <si>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</si>
  <si>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</si>
  <si>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</si>
  <si>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</si>
  <si>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</si>
  <si>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</si>
  <si>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</si>
  <si>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</si>
  <si>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</si>
  <si>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</si>
  <si>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</si>
  <si>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</si>
  <si>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</si>
  <si>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</si>
  <si>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</si>
  <si>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</si>
  <si>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</si>
  <si>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</si>
  <si>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</si>
  <si>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</si>
  <si>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</si>
  <si>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</si>
  <si>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</si>
  <si>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</si>
  <si>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</si>
  <si>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</si>
  <si>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</si>
  <si>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</si>
  <si>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</si>
  <si>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</si>
  <si>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</si>
  <si>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</si>
  <si>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</si>
  <si>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</si>
  <si>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</si>
  <si>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</si>
  <si>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</si>
  <si>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</si>
  <si>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</si>
  <si>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</si>
  <si>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</si>
  <si>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</si>
  <si>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</si>
  <si>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</si>
  <si>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</si>
  <si>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</si>
  <si>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</si>
  <si>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</si>
  <si>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</si>
  <si>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</si>
  <si>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</si>
  <si>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</si>
  <si>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</si>
  <si>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</si>
  <si>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</si>
  <si>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</si>
  <si>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</si>
  <si>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</si>
  <si>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</si>
  <si>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</si>
  <si>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</si>
  <si>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</si>
  <si>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</si>
  <si>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</si>
  <si>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</si>
  <si>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</si>
  <si>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</si>
  <si>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</si>
  <si>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</si>
  <si>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</si>
  <si>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</si>
  <si>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</si>
  <si>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</si>
  <si>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</si>
  <si>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</si>
  <si>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</si>
  <si>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</si>
  <si>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</si>
  <si>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</si>
  <si>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</si>
  <si>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</si>
  <si>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</si>
  <si>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</si>
  <si>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</si>
  <si>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</si>
  <si>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</si>
  <si>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</si>
  <si>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</si>
  <si>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</si>
  <si>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</si>
  <si>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</si>
  <si>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</si>
  <si>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</si>
  <si>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</si>
  <si>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</si>
  <si>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</si>
  <si>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</si>
  <si>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</si>
  <si>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</si>
  <si>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</si>
  <si>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</si>
  <si>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</si>
  <si>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</si>
  <si>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</si>
  <si>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</si>
  <si>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</si>
  <si>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</si>
  <si>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</si>
  <si>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</si>
  <si>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</si>
  <si>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</si>
  <si>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</si>
  <si>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</si>
  <si>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</si>
  <si>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</si>
  <si>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</si>
  <si>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</si>
  <si>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</si>
  <si>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</si>
  <si>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</si>
  <si>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</si>
  <si>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</si>
  <si>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</si>
  <si>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</si>
  <si>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</si>
  <si>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</si>
  <si>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</si>
  <si>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</si>
  <si>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</si>
  <si>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</si>
  <si>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</si>
  <si>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</si>
  <si>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</si>
  <si>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</si>
  <si>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</si>
  <si>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</si>
  <si>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</si>
  <si>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</si>
  <si>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</si>
  <si>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</si>
  <si>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</si>
  <si>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</si>
  <si>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</si>
  <si>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</si>
  <si>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</si>
  <si>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</si>
  <si>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</si>
  <si>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</si>
  <si>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</si>
  <si>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</si>
  <si>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</si>
  <si>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</si>
  <si>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</si>
  <si>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</si>
  <si>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</si>
  <si>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</si>
  <si>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</si>
  <si>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</si>
  <si>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</si>
  <si>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</si>
  <si>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</si>
  <si>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</si>
  <si>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</si>
  <si>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</si>
  <si>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</si>
  <si>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</si>
  <si>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</si>
  <si>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</si>
  <si>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</si>
  <si>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</si>
  <si>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</si>
  <si>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</si>
  <si>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</si>
  <si>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</si>
  <si>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</si>
  <si>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</si>
  <si>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</si>
  <si>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</si>
  <si>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</si>
  <si>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</si>
  <si>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</si>
  <si>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</si>
  <si>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</si>
  <si>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</si>
  <si>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</si>
  <si>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</si>
  <si>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</si>
  <si>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</si>
  <si>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</si>
  <si>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</si>
  <si>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</si>
  <si>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</si>
  <si>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</si>
  <si>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</si>
  <si>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</si>
  <si>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</si>
  <si>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</si>
  <si>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</si>
  <si>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</si>
  <si>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</si>
  <si>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</si>
  <si>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</si>
  <si>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</si>
  <si>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</si>
  <si>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</si>
  <si>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</si>
  <si>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</si>
  <si>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</si>
  <si>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</si>
  <si>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</si>
  <si>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</si>
  <si>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</si>
  <si>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</si>
  <si>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</si>
  <si>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</si>
  <si>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</si>
  <si>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</si>
  <si>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</si>
  <si>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</si>
  <si>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</si>
  <si>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</si>
  <si>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</si>
  <si>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</si>
  <si>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</si>
  <si>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</si>
  <si>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</si>
  <si>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</si>
  <si>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</si>
  <si>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</si>
  <si>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</si>
  <si>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</si>
  <si>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</si>
  <si>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</si>
  <si>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</si>
  <si>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</si>
  <si>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</si>
  <si>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</si>
  <si>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</si>
  <si>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</si>
  <si>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</si>
  <si>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</si>
  <si>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</si>
  <si>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</si>
  <si>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</si>
  <si>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</si>
  <si>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</si>
  <si>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</si>
  <si>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</si>
  <si>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</si>
  <si>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</si>
  <si>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</si>
  <si>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</si>
  <si>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</si>
  <si>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</si>
  <si>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</si>
  <si>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</si>
  <si>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</si>
  <si>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</si>
  <si>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</si>
  <si>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</si>
  <si>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</si>
  <si>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</si>
  <si>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</si>
  <si>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</si>
  <si>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</si>
  <si>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</si>
  <si>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</si>
  <si>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</si>
  <si>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</si>
  <si>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</si>
  <si>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</si>
  <si>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</si>
  <si>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</si>
  <si>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</si>
  <si>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</si>
  <si>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</si>
  <si>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</si>
  <si>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</si>
  <si>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</si>
  <si>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</si>
  <si>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</si>
  <si>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</si>
  <si>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</si>
  <si>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</si>
  <si>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</si>
  <si>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</si>
  <si>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</si>
  <si>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</si>
  <si>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</si>
  <si>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</si>
  <si>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</si>
  <si>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</si>
  <si>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</si>
  <si>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</si>
  <si>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</si>
  <si>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</si>
  <si>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</si>
  <si>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</si>
  <si>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</si>
  <si>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</si>
  <si>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</si>
  <si>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</si>
  <si>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</si>
  <si>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</si>
  <si>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</si>
  <si>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</si>
  <si>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</si>
  <si>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</si>
  <si>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</si>
  <si>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</si>
  <si>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</si>
  <si>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</si>
  <si>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</si>
  <si>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</si>
  <si>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</si>
  <si>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</si>
  <si>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</si>
  <si>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</si>
  <si>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</si>
  <si>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</si>
  <si>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</si>
  <si>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</si>
  <si>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</si>
  <si>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</si>
  <si>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</si>
  <si>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</si>
  <si>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</si>
  <si>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</si>
  <si>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</si>
  <si>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</si>
  <si>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</si>
  <si>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</si>
  <si>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</si>
  <si>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</si>
  <si>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</si>
  <si>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</si>
  <si>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</si>
  <si>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</si>
  <si>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</si>
  <si>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</si>
  <si>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</si>
  <si>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</si>
  <si>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</si>
  <si>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</si>
  <si>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</si>
  <si>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</si>
  <si>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</si>
  <si>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</si>
  <si>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</si>
  <si>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</si>
  <si>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</si>
  <si>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</si>
  <si>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</si>
  <si>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</si>
  <si>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</si>
  <si>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</si>
  <si>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</si>
  <si>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</si>
  <si>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</si>
  <si>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</si>
  <si>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</si>
  <si>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</si>
  <si>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</si>
  <si>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</si>
  <si>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</si>
  <si>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</si>
  <si>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</si>
  <si>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</si>
  <si>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</si>
  <si>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</si>
  <si>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</si>
  <si>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</si>
  <si>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</si>
  <si>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</si>
  <si>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</si>
  <si>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</si>
  <si>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</si>
  <si>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</si>
  <si>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</si>
  <si>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</si>
  <si>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</si>
  <si>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</si>
  <si>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</si>
  <si>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</si>
  <si>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</si>
  <si>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</si>
  <si>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</si>
  <si>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</si>
  <si>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</si>
  <si>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</si>
  <si>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</si>
  <si>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</si>
  <si>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</si>
  <si>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</si>
  <si>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</si>
  <si>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</si>
  <si>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</si>
  <si>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</si>
  <si>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</si>
  <si>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</si>
  <si>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</si>
  <si>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</si>
  <si>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</si>
  <si>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</si>
  <si>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</si>
  <si>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</si>
  <si>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</si>
  <si>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</si>
  <si>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</si>
  <si>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</si>
  <si>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</si>
  <si>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</si>
  <si>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</si>
  <si>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</si>
  <si>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</si>
  <si>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</si>
  <si>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</si>
  <si>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</si>
  <si>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</si>
  <si>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</si>
  <si>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</si>
  <si>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</si>
  <si>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</si>
  <si>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</si>
  <si>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</si>
  <si>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</si>
  <si>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</si>
  <si>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</si>
  <si>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</si>
  <si>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</si>
  <si>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</si>
  <si>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</si>
  <si>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</si>
  <si>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</si>
  <si>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</si>
  <si>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</si>
  <si>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</si>
  <si>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</si>
  <si>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</si>
  <si>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</si>
  <si>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</si>
  <si>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</si>
  <si>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</si>
  <si>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</si>
  <si>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</si>
  <si>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</si>
  <si>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</si>
  <si>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</si>
  <si>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</si>
  <si>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</si>
  <si>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</si>
  <si>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</si>
  <si>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</si>
  <si>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</si>
  <si>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</si>
  <si>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</si>
  <si>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</si>
  <si>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</si>
  <si>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</si>
  <si>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</si>
  <si>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</si>
  <si>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</si>
  <si>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</si>
  <si>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</si>
  <si>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</si>
  <si>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</si>
  <si>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</si>
  <si>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</si>
  <si>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</si>
  <si>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</si>
  <si>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</si>
  <si>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</si>
  <si>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</si>
  <si>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</si>
  <si>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</si>
  <si>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</si>
  <si>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</si>
  <si>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</si>
  <si>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</si>
  <si>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</si>
  <si>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</si>
  <si>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</si>
  <si>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</si>
  <si>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</si>
  <si>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</si>
  <si>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</si>
  <si>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</si>
  <si>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</si>
  <si>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</si>
  <si>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</si>
  <si>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</si>
  <si>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</si>
  <si>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</si>
  <si>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</si>
  <si>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</si>
  <si>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</si>
  <si>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</si>
  <si>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</si>
  <si>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</si>
  <si>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</si>
  <si>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</si>
  <si>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</si>
  <si>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</si>
  <si>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</si>
  <si>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</si>
  <si>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</si>
  <si>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</si>
  <si>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</si>
  <si>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</si>
  <si>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</si>
  <si>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</si>
  <si>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</si>
  <si>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</si>
  <si>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</si>
  <si>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</si>
  <si>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</si>
  <si>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</si>
  <si>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</si>
  <si>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</si>
  <si>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</si>
  <si>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</si>
  <si>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</si>
  <si>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</si>
  <si>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</si>
  <si>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</si>
  <si>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</si>
  <si>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</si>
  <si>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</si>
  <si>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</si>
  <si>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</si>
  <si>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</si>
  <si>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</si>
  <si>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</si>
  <si>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</si>
  <si>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</si>
  <si>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</si>
  <si>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</si>
  <si>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</si>
  <si>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</si>
  <si>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</si>
  <si>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</si>
  <si>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</si>
  <si>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</si>
  <si>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</si>
  <si>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</si>
  <si>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</si>
  <si>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</si>
  <si>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</si>
  <si>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</si>
  <si>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</si>
  <si>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</si>
  <si>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</si>
  <si>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</si>
  <si>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</si>
  <si>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</si>
  <si>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</si>
  <si>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</si>
  <si>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</si>
  <si>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</si>
  <si>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</si>
  <si>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</si>
  <si>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</si>
  <si>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</si>
  <si>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</si>
  <si>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</si>
  <si>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</si>
  <si>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</si>
  <si>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</si>
  <si>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</si>
  <si>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</si>
  <si>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</si>
  <si>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</si>
  <si>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</si>
  <si>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</si>
  <si>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</si>
  <si>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</si>
  <si>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</si>
  <si>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</si>
  <si>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</si>
  <si>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</si>
  <si>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</si>
  <si>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</si>
  <si>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</si>
  <si>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</si>
  <si>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</si>
  <si>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</si>
  <si>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</si>
  <si>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</si>
  <si>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</si>
  <si>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</si>
  <si>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</si>
  <si>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</si>
  <si>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</si>
  <si>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</si>
  <si>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</si>
  <si>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</si>
  <si>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</si>
  <si>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</si>
  <si>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</si>
  <si>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</si>
  <si>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</si>
  <si>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</si>
  <si>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</si>
  <si>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</si>
  <si>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</si>
  <si>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</si>
  <si>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</si>
  <si>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</si>
  <si>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</si>
  <si>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</si>
  <si>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</si>
  <si>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</si>
  <si>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</si>
  <si>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</si>
  <si>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</si>
  <si>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</si>
  <si>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</si>
  <si>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</si>
  <si>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</si>
  <si>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</si>
  <si>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</si>
  <si>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</si>
  <si>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</si>
  <si>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</si>
  <si>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</si>
  <si>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</si>
  <si>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</si>
  <si>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</si>
  <si>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</si>
  <si>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</si>
  <si>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</si>
  <si>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</si>
  <si>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</si>
  <si>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</si>
  <si>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</si>
  <si>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</si>
  <si>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</si>
  <si>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</si>
  <si>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</si>
  <si>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</si>
  <si>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</si>
  <si>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</si>
  <si>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</si>
  <si>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</si>
  <si>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</si>
  <si>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</si>
  <si>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</si>
  <si>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</si>
  <si>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</si>
  <si>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</si>
  <si>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</si>
  <si>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</si>
  <si>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</si>
  <si>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</si>
  <si>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</si>
  <si>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</si>
  <si>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</si>
  <si>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</si>
  <si>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</si>
  <si>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</si>
  <si>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</si>
  <si>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</si>
  <si>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</si>
  <si>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</si>
  <si>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</si>
  <si>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</si>
  <si>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</si>
  <si>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</si>
  <si>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</si>
  <si>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</si>
  <si>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</si>
  <si>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</si>
  <si>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</si>
  <si>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</si>
  <si>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</si>
  <si>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</si>
  <si>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</si>
  <si>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</si>
  <si>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</si>
  <si>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</si>
  <si>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</si>
  <si>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</si>
  <si>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</si>
  <si>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</si>
  <si>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</si>
  <si>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</si>
  <si>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</si>
  <si>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</si>
  <si>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</si>
  <si>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</si>
  <si>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</si>
  <si>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</si>
  <si>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</si>
  <si>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</si>
  <si>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</si>
  <si>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</si>
  <si>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</si>
  <si>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</si>
  <si>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</si>
  <si>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</si>
  <si>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</si>
  <si>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</si>
  <si>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</si>
  <si>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</si>
  <si>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</si>
  <si>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</si>
  <si>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</si>
  <si>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</si>
  <si>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</si>
  <si>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</si>
  <si>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</si>
  <si>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</si>
  <si>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</si>
  <si>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</si>
  <si>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</si>
  <si>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</si>
  <si>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</si>
  <si>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</si>
  <si>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</si>
  <si>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</si>
  <si>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</si>
  <si>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</si>
  <si>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</si>
  <si>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</si>
  <si>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</si>
  <si>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</si>
  <si>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</si>
  <si>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</si>
  <si>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</si>
  <si>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</si>
  <si>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</si>
  <si>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</si>
  <si>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</si>
  <si>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</si>
  <si>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</si>
  <si>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</si>
  <si>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</si>
  <si>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</si>
  <si>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</si>
  <si>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</si>
  <si>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</si>
  <si>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</si>
  <si>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</si>
  <si>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</si>
  <si>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</si>
  <si>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</si>
  <si>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</si>
  <si>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</si>
  <si>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</si>
  <si>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</si>
  <si>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</si>
  <si>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</si>
  <si>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</si>
  <si>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</si>
  <si>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</si>
  <si>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</si>
  <si>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</si>
  <si>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</si>
  <si>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</si>
  <si>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</si>
  <si>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</si>
  <si>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</si>
  <si>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</si>
  <si>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</si>
  <si>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</si>
  <si>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</si>
  <si>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</si>
  <si>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</si>
  <si>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</si>
  <si>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</si>
  <si>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</si>
  <si>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</si>
  <si>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</si>
  <si>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</si>
  <si>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</si>
  <si>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</si>
  <si>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</si>
  <si>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</si>
  <si>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</si>
  <si>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</si>
  <si>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</si>
  <si>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</si>
  <si>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</si>
  <si>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</si>
  <si>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</si>
  <si>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</si>
  <si>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</si>
  <si>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</si>
  <si>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</si>
  <si>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</si>
  <si>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</si>
  <si>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</si>
  <si>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</si>
  <si>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</si>
  <si>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</si>
  <si>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</si>
  <si>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</si>
  <si>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</si>
  <si>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</si>
  <si>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</si>
  <si>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</si>
  <si>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</si>
  <si>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</si>
  <si>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</si>
  <si>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</si>
  <si>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</si>
  <si>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</si>
  <si>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</si>
  <si>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</si>
  <si>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</si>
  <si>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</si>
  <si>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</si>
  <si>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</si>
  <si>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</si>
  <si>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</si>
  <si>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</si>
  <si>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</si>
  <si>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</si>
  <si>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</si>
  <si>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</si>
  <si>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</si>
  <si>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</si>
  <si>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</si>
  <si>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</si>
  <si>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</si>
  <si>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</si>
  <si>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</si>
  <si>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</si>
  <si>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</si>
  <si>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</si>
  <si>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</si>
  <si>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</si>
  <si>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</si>
  <si>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</si>
  <si>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</si>
  <si>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</si>
  <si>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</si>
  <si>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</si>
  <si>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</si>
  <si>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</si>
  <si>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</si>
  <si>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</si>
  <si>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</si>
  <si>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</si>
  <si>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</si>
  <si>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</si>
  <si>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</si>
  <si>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</si>
  <si>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</si>
  <si>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</si>
  <si>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</si>
  <si>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</si>
  <si>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</si>
  <si>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</si>
  <si>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</si>
  <si>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</si>
  <si>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</si>
  <si>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</si>
  <si>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</si>
  <si>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</si>
  <si>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</si>
  <si>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</si>
  <si>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</si>
  <si>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</si>
  <si>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</si>
  <si>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</si>
  <si>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</si>
  <si>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</si>
  <si>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</si>
  <si>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</si>
  <si>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</si>
  <si>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</si>
  <si>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</si>
  <si>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</si>
  <si>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</si>
  <si>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</si>
  <si>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</si>
  <si>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</si>
  <si>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</si>
  <si>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</si>
  <si>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</si>
  <si>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</si>
  <si>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</si>
  <si>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</si>
  <si>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</si>
  <si>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</si>
  <si>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</si>
  <si>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</si>
  <si>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</si>
  <si>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</si>
  <si>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</si>
  <si>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</si>
  <si>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</si>
  <si>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</si>
  <si>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</si>
  <si>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</si>
  <si>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</si>
  <si>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</si>
  <si>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</si>
  <si>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</si>
  <si>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</si>
  <si>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</si>
  <si>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</si>
  <si>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</si>
  <si>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</si>
  <si>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</si>
  <si>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</si>
  <si>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</si>
  <si>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</si>
  <si>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</si>
  <si>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</si>
  <si>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</si>
  <si>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</si>
  <si>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</si>
  <si>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</si>
  <si>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</si>
  <si>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</si>
  <si>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</si>
  <si>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</si>
  <si>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</si>
  <si>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</si>
  <si>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</si>
  <si>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</si>
  <si>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</si>
  <si>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</si>
  <si>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</si>
  <si>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</si>
  <si>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</si>
  <si>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</si>
  <si>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</si>
  <si>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</si>
  <si>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</si>
  <si>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</si>
  <si>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</si>
  <si>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</si>
  <si>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</si>
  <si>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</si>
  <si>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</si>
  <si>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</si>
  <si>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</si>
  <si>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</si>
  <si>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</si>
  <si>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</si>
  <si>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</si>
  <si>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</si>
  <si>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</si>
  <si>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</si>
  <si>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</si>
  <si>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</si>
  <si>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</si>
  <si>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</si>
  <si>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</si>
  <si>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</si>
  <si>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</si>
  <si>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</si>
  <si>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</si>
  <si>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</si>
  <si>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</si>
  <si>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</si>
  <si>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</si>
  <si>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</si>
  <si>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</si>
  <si>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</si>
  <si>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</si>
  <si>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</si>
  <si>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</si>
  <si>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</si>
  <si>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</si>
  <si>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</si>
  <si>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</si>
  <si>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</si>
  <si>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</si>
  <si>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</si>
  <si>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</si>
  <si>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</si>
  <si>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</si>
  <si>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</si>
  <si>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</si>
  <si>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</si>
  <si>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</si>
  <si>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</si>
  <si>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</si>
  <si>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</si>
  <si>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</si>
  <si>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</si>
  <si>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</si>
  <si>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</si>
  <si>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</si>
  <si>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</si>
  <si>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</si>
  <si>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</si>
  <si>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</si>
  <si>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</si>
  <si>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</si>
  <si>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</si>
  <si>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</si>
  <si>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</si>
  <si>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</si>
  <si>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</si>
  <si>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</si>
  <si>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</si>
  <si>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</si>
  <si>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</si>
  <si>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</si>
  <si>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</si>
  <si>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</si>
  <si>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</si>
  <si>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</si>
  <si>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</si>
  <si>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</si>
  <si>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</si>
  <si>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</si>
  <si>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</si>
  <si>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</si>
  <si>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</si>
  <si>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</si>
  <si>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</si>
  <si>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</si>
  <si>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</si>
  <si>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</si>
  <si>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</si>
  <si>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</si>
  <si>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</si>
  <si>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</si>
  <si>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</si>
  <si>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</si>
  <si>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</si>
  <si>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</si>
  <si>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</si>
  <si>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</si>
  <si>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</si>
  <si>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</si>
  <si>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</si>
  <si>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</si>
  <si>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</si>
  <si>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</si>
  <si>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</si>
  <si>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</si>
  <si>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</si>
  <si>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</si>
  <si>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</si>
  <si>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</si>
  <si>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</si>
  <si>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</si>
  <si>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</si>
  <si>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</si>
  <si>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</si>
  <si>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</si>
  <si>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</si>
  <si>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</si>
  <si>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</si>
  <si>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</si>
  <si>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</si>
  <si>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</si>
  <si>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</si>
  <si>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</si>
  <si>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</si>
  <si>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</si>
  <si>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</si>
  <si>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</si>
  <si>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</si>
  <si>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</si>
  <si>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</si>
  <si>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</si>
  <si>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</si>
  <si>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</si>
  <si>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</si>
  <si>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</si>
  <si>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</si>
  <si>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</si>
  <si>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</si>
  <si>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</si>
  <si>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</si>
  <si>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</si>
  <si>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</si>
  <si>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</si>
  <si>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</si>
  <si>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</si>
  <si>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</si>
  <si>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</si>
  <si>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</si>
  <si>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</si>
  <si>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</si>
  <si>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</si>
  <si>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</si>
  <si>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</si>
  <si>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</si>
  <si>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</si>
  <si>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</si>
  <si>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</si>
  <si>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</si>
  <si>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</si>
  <si>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</si>
  <si>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</si>
  <si>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</si>
  <si>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</si>
  <si>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</si>
  <si>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</si>
  <si>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</si>
  <si>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</si>
  <si>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</si>
  <si>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</si>
  <si>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</si>
  <si>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</si>
  <si>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</si>
  <si>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</si>
  <si>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</si>
  <si>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</si>
  <si>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</si>
  <si>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</si>
  <si>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</si>
  <si>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</si>
  <si>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</si>
  <si>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</si>
  <si>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</si>
  <si>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</si>
  <si>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</si>
  <si>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</si>
  <si>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</si>
  <si>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</si>
  <si>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</si>
  <si>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</si>
  <si>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</si>
  <si>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</si>
  <si>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</si>
  <si>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</si>
  <si>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</si>
  <si>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</si>
  <si>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</si>
  <si>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</si>
  <si>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</si>
  <si>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</si>
  <si>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</si>
  <si>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</si>
  <si>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</si>
  <si>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</si>
  <si>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</si>
  <si>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</si>
  <si>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</si>
  <si>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</si>
  <si>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</si>
  <si>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</si>
  <si>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</si>
  <si>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</si>
  <si>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</si>
  <si>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</si>
  <si>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</si>
  <si>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</si>
  <si>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</si>
  <si>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</si>
  <si>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</si>
  <si>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</si>
  <si>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</si>
  <si>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</si>
  <si>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</si>
  <si>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</si>
  <si>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</si>
  <si>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</si>
  <si>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</si>
  <si>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</si>
  <si>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</si>
  <si>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</si>
  <si>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</si>
  <si>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</si>
  <si>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</si>
  <si>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</si>
  <si>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</si>
  <si>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</si>
  <si>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</si>
  <si>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</si>
  <si>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</si>
  <si>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</si>
  <si>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</si>
  <si>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</si>
  <si>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</si>
  <si>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</si>
  <si>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</si>
  <si>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</si>
  <si>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</si>
  <si>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</si>
  <si>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</si>
  <si>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</si>
  <si>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</si>
  <si>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</si>
  <si>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</si>
  <si>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</si>
  <si>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</si>
  <si>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</si>
  <si>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</si>
  <si>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</si>
  <si>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</si>
  <si>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</si>
  <si>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</si>
  <si>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</si>
  <si>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</si>
  <si>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</si>
  <si>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</si>
  <si>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</si>
  <si>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</si>
  <si>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</si>
  <si>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</si>
  <si>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</si>
  <si>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</si>
  <si>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</si>
  <si>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</si>
  <si>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</si>
  <si>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</si>
  <si>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</si>
  <si>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</si>
  <si>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</si>
  <si>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</si>
  <si>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</si>
  <si>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</si>
  <si>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</si>
  <si>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</si>
  <si>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</si>
  <si>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</si>
  <si>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</si>
  <si>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</si>
  <si>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</si>
  <si>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</si>
  <si>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</si>
  <si>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</si>
  <si>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</si>
  <si>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</si>
  <si>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</si>
  <si>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</si>
  <si>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</si>
  <si>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</si>
  <si>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</si>
  <si>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</si>
  <si>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</si>
  <si>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</si>
  <si>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</si>
  <si>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</si>
  <si>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</si>
  <si>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</si>
  <si>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</si>
  <si>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</si>
  <si>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</si>
  <si>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</si>
  <si>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</si>
  <si>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</si>
  <si>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</si>
  <si>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</si>
  <si>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</si>
  <si>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</si>
  <si>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</si>
  <si>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</si>
  <si>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</si>
  <si>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</si>
  <si>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</si>
  <si>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</si>
  <si>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</si>
  <si>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</si>
  <si>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</si>
  <si>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</si>
  <si>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</si>
  <si>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</si>
  <si>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</si>
  <si>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</si>
  <si>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</si>
  <si>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</si>
  <si>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</si>
  <si>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</si>
  <si>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</si>
  <si>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</si>
  <si>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</si>
  <si>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</si>
  <si>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</si>
  <si>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</si>
  <si>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</si>
  <si>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</si>
  <si>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</si>
  <si>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</si>
  <si>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</si>
  <si>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</si>
  <si>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</si>
  <si>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</si>
  <si>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</si>
  <si>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</si>
  <si>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</si>
  <si>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</si>
  <si>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</si>
  <si>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</si>
  <si>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</si>
  <si>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</si>
  <si>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</si>
  <si>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</si>
  <si>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</si>
  <si>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</si>
  <si>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</si>
  <si>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</si>
  <si>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</si>
  <si>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</si>
  <si>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</si>
  <si>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</si>
  <si>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</si>
  <si>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</si>
  <si>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</si>
  <si>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</si>
  <si>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</si>
  <si>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</si>
  <si>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</si>
  <si>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</si>
  <si>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</si>
  <si>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</si>
  <si>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</si>
  <si>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</si>
  <si>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</si>
  <si>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</si>
  <si>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</si>
  <si>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</si>
  <si>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</si>
  <si>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</si>
  <si>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</si>
  <si>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</si>
  <si>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</si>
  <si>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</si>
  <si>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</si>
  <si>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</si>
  <si>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</si>
  <si>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</si>
  <si>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</si>
  <si>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</si>
  <si>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</si>
  <si>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</si>
  <si>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</si>
  <si>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</si>
  <si>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</si>
  <si>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</si>
  <si>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</si>
  <si>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</si>
  <si>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</si>
  <si>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</si>
  <si>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</si>
  <si>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</si>
  <si>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</si>
  <si>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</si>
  <si>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</si>
  <si>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</si>
  <si>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</si>
  <si>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</si>
  <si>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</si>
  <si>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</si>
  <si>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</si>
  <si>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</si>
  <si>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</si>
  <si>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</si>
  <si>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</si>
  <si>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</si>
  <si>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</si>
  <si>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</si>
  <si>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</si>
  <si>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</si>
  <si>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</si>
  <si>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</si>
  <si>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</si>
  <si>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</si>
  <si>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</si>
  <si>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</si>
  <si>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</si>
  <si>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</si>
  <si>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</si>
  <si>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</si>
  <si>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</si>
  <si>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</si>
  <si>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</si>
  <si>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</si>
  <si>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</si>
  <si>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</si>
  <si>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</si>
  <si>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</si>
  <si>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</si>
  <si>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</si>
  <si>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</si>
  <si>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</si>
  <si>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</si>
  <si>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</si>
  <si>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</si>
  <si>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</si>
  <si>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</si>
  <si>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</si>
  <si>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</si>
  <si>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</si>
  <si>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</si>
  <si>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</si>
  <si>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</si>
  <si>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</si>
  <si>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</si>
  <si>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</si>
  <si>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</si>
  <si>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</si>
  <si>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</si>
  <si>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</si>
  <si>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</si>
  <si>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</si>
  <si>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</si>
  <si>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</si>
  <si>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</si>
  <si>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</si>
  <si>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</si>
  <si>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</si>
  <si>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</si>
  <si>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</si>
  <si>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</si>
  <si>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</si>
  <si>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</si>
  <si>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</si>
  <si>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</si>
  <si>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</si>
  <si>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</si>
  <si>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</si>
  <si>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</si>
  <si>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</si>
  <si>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</si>
  <si>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</si>
  <si>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</si>
  <si>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</si>
  <si>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</si>
  <si>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</si>
  <si>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</si>
  <si>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</si>
  <si>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</si>
  <si>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</si>
  <si>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</si>
  <si>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</si>
  <si>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</si>
  <si>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</si>
  <si>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</si>
  <si>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</si>
  <si>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</si>
  <si>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</si>
  <si>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</si>
  <si>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</si>
  <si>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</si>
  <si>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</si>
  <si>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</si>
  <si>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</si>
  <si>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</si>
  <si>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</si>
  <si>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</si>
  <si>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</si>
  <si>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</si>
  <si>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</si>
  <si>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</si>
  <si>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</si>
  <si>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</si>
  <si>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</si>
  <si>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</si>
  <si>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</si>
  <si>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</si>
  <si>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</si>
  <si>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</si>
  <si>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</si>
  <si>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</si>
  <si>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</si>
  <si>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</si>
  <si>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</si>
  <si>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</si>
  <si>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</si>
  <si>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</si>
  <si>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</si>
  <si>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</si>
  <si>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</si>
  <si>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</si>
  <si>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</si>
  <si>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</si>
  <si>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</si>
  <si>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</si>
  <si>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</si>
  <si>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</si>
  <si>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</si>
  <si>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</si>
  <si>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</si>
  <si>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</si>
  <si>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</si>
  <si>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</si>
  <si>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</si>
  <si>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</si>
  <si>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</si>
  <si>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</si>
  <si>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</si>
  <si>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</si>
  <si>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</si>
  <si>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</si>
  <si>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</si>
  <si>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</si>
  <si>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</si>
  <si>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</si>
  <si>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</si>
  <si>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</si>
  <si>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</si>
  <si>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</si>
  <si>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</si>
  <si>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</si>
  <si>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</si>
  <si>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</si>
  <si>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</si>
  <si>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</si>
  <si>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</si>
  <si>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</si>
  <si>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</si>
  <si>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</si>
  <si>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</si>
  <si>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</si>
  <si>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</si>
  <si>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</si>
  <si>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</si>
  <si>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</si>
  <si>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</si>
  <si>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</si>
  <si>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</si>
  <si>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</si>
  <si>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</si>
  <si>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</si>
  <si>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</si>
  <si>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</si>
  <si>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</si>
  <si>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</si>
  <si>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</si>
  <si>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</si>
  <si>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</si>
  <si>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</si>
  <si>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</si>
  <si>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</si>
  <si>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</si>
  <si>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</si>
  <si>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</si>
  <si>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</si>
  <si>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</si>
  <si>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</si>
  <si>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</si>
  <si>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</si>
  <si>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</si>
  <si>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</si>
  <si>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</si>
  <si>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</si>
  <si>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</si>
  <si>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</si>
  <si>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</si>
  <si>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</si>
  <si>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</si>
  <si>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</si>
  <si>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</si>
  <si>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</si>
  <si>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</si>
  <si>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</si>
  <si>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</si>
  <si>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</si>
  <si>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</si>
  <si>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</si>
  <si>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</si>
  <si>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</si>
  <si>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</si>
  <si>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</si>
  <si>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</si>
  <si>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</si>
  <si>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</si>
  <si>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</si>
  <si>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</si>
  <si>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</si>
  <si>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</si>
  <si>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</si>
  <si>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</si>
  <si>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</si>
  <si>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</si>
  <si>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</si>
  <si>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</si>
  <si>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</si>
  <si>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</si>
  <si>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</si>
  <si>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</si>
  <si>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</si>
  <si>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</si>
  <si>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</si>
  <si>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</si>
  <si>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</si>
  <si>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</si>
  <si>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</si>
  <si>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</si>
  <si>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</si>
  <si>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</si>
  <si>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</si>
  <si>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</si>
  <si>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</si>
  <si>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</si>
  <si>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</si>
  <si>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</si>
  <si>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</si>
  <si>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</si>
  <si>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</si>
  <si>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</si>
  <si>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</si>
  <si>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</si>
  <si>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</si>
  <si>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</si>
  <si>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</si>
  <si>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</si>
  <si>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</si>
  <si>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</si>
  <si>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</si>
  <si>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</si>
  <si>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</si>
  <si>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</si>
  <si>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</si>
  <si>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</si>
  <si>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</si>
  <si>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</si>
  <si>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</si>
  <si>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</si>
  <si>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</si>
  <si>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</si>
  <si>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</si>
  <si>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</si>
  <si>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</si>
  <si>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</si>
  <si>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</si>
  <si>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</si>
  <si>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</si>
  <si>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</si>
  <si>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</si>
  <si>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</si>
  <si>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</si>
  <si>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</si>
  <si>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</si>
  <si>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</si>
  <si>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</si>
  <si>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</si>
  <si>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</si>
  <si>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</si>
  <si>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</si>
  <si>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</si>
  <si>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</si>
  <si>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</si>
  <si>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</si>
  <si>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</si>
  <si>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</si>
  <si>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</si>
  <si>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</si>
  <si>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</si>
  <si>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</si>
  <si>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</si>
  <si>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</si>
  <si>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</si>
  <si>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</si>
  <si>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</si>
  <si>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</si>
  <si>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</si>
  <si>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</si>
  <si>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</si>
  <si>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</si>
  <si>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</si>
  <si>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</si>
  <si>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</si>
  <si>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</si>
  <si>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</si>
  <si>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</si>
  <si>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</si>
  <si>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</si>
  <si>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</si>
  <si>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</si>
  <si>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</si>
  <si>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</si>
  <si>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</si>
  <si>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</si>
  <si>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</si>
  <si>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</si>
  <si>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</si>
  <si>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</si>
  <si>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</si>
  <si>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</si>
  <si>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</si>
  <si>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</si>
  <si>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</si>
  <si>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</si>
  <si>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</si>
  <si>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</si>
  <si>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</si>
  <si>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</si>
  <si>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</si>
  <si>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</si>
  <si>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</si>
  <si>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</si>
  <si>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</si>
  <si>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</si>
  <si>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</si>
  <si>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</si>
  <si>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</si>
  <si>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</si>
  <si>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</si>
  <si>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</si>
  <si>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</si>
  <si>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</si>
  <si>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</si>
  <si>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</si>
  <si>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</si>
  <si>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</si>
  <si>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</si>
  <si>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</si>
  <si>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</si>
  <si>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</si>
  <si>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</si>
  <si>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</si>
  <si>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</si>
  <si>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</si>
  <si>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</si>
  <si>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</si>
  <si>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</si>
  <si>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</si>
  <si>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</si>
  <si>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</si>
  <si>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</si>
  <si>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</si>
  <si>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</si>
  <si>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</si>
  <si>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</si>
  <si>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</si>
  <si>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</si>
  <si>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</si>
  <si>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</si>
  <si>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</si>
  <si>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</si>
  <si>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</si>
  <si>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</si>
  <si>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</si>
  <si>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</si>
  <si>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</si>
  <si>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</si>
  <si>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</si>
  <si>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</si>
  <si>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</si>
  <si>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</si>
  <si>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</si>
  <si>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</si>
  <si>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</si>
  <si>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</si>
  <si>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</si>
  <si>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</si>
  <si>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</si>
  <si>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</si>
  <si>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</si>
  <si>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</si>
  <si>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</si>
  <si>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</si>
  <si>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</si>
  <si>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</si>
  <si>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</si>
  <si>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</si>
  <si>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</si>
  <si>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</si>
  <si>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</si>
  <si>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</si>
  <si>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</si>
  <si>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</si>
  <si>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</si>
  <si>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</si>
  <si>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</si>
  <si>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</si>
  <si>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</si>
  <si>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</si>
  <si>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</si>
  <si>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</si>
  <si>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</si>
  <si>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</si>
  <si>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</si>
  <si>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</si>
  <si>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</si>
  <si>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</si>
  <si>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</si>
  <si>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</si>
  <si>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</si>
  <si>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</si>
  <si>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</si>
  <si>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</si>
  <si>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</si>
  <si>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</si>
  <si>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</si>
  <si>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</si>
  <si>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</si>
  <si>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</si>
  <si>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</si>
  <si>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</si>
  <si>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</si>
  <si>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</si>
  <si>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</si>
  <si>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</si>
  <si>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</si>
  <si>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</si>
  <si>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</si>
  <si>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</si>
  <si>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</si>
  <si>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</si>
  <si>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</si>
  <si>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</si>
  <si>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</si>
  <si>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</si>
  <si>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</si>
  <si>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</si>
  <si>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</si>
  <si>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</si>
  <si>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</si>
  <si>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</si>
  <si>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</si>
  <si>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</si>
  <si>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</si>
  <si>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</si>
  <si>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</si>
  <si>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</si>
  <si>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</si>
  <si>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</si>
  <si>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</si>
  <si>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</si>
  <si>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</si>
  <si>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</si>
  <si>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</si>
  <si>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</si>
  <si>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</si>
  <si>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</si>
  <si>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</si>
  <si>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</si>
  <si>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</si>
  <si>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</si>
  <si>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</si>
  <si>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</si>
  <si>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</si>
  <si>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</si>
  <si>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</si>
  <si>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</si>
  <si>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</si>
  <si>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</si>
  <si>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</si>
  <si>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</si>
  <si>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</si>
  <si>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</si>
  <si>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</si>
  <si>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</si>
  <si>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</si>
  <si>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</si>
  <si>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</si>
  <si>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</si>
  <si>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</si>
  <si>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</si>
  <si>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</si>
  <si>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</si>
  <si>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</si>
  <si>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</si>
  <si>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</si>
  <si>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</si>
  <si>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</si>
  <si>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</si>
  <si>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</si>
  <si>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</si>
  <si>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</si>
  <si>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</si>
  <si>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</si>
  <si>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</si>
  <si>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</si>
  <si>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</si>
  <si>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</si>
  <si>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</si>
  <si>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</si>
  <si>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</si>
  <si>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</si>
  <si>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</si>
  <si>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</si>
  <si>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</si>
  <si>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</si>
  <si>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</si>
  <si>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</si>
  <si>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</si>
  <si>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</si>
  <si>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</si>
  <si>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</si>
  <si>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</si>
  <si>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</si>
  <si>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</si>
  <si>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</si>
  <si>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</si>
  <si>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</si>
  <si>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</si>
  <si>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</si>
  <si>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</si>
  <si>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</si>
  <si>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</si>
  <si>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</si>
  <si>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</si>
  <si>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</si>
  <si>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</si>
  <si>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</si>
  <si>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</si>
  <si>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</si>
  <si>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</si>
  <si>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</si>
  <si>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</si>
  <si>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</si>
  <si>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</si>
  <si>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</si>
  <si>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</si>
  <si>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</si>
  <si>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</si>
  <si>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</si>
  <si>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</si>
  <si>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</si>
  <si>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</si>
  <si>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</si>
  <si>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</si>
  <si>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</si>
  <si>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</si>
  <si>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</si>
  <si>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</si>
  <si>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</si>
  <si>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</si>
  <si>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</si>
  <si>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</si>
  <si>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</si>
  <si>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</si>
  <si>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</si>
  <si>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</si>
  <si>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</si>
  <si>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</si>
  <si>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</si>
  <si>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</si>
  <si>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</si>
  <si>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</si>
  <si>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</si>
  <si>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</si>
  <si>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</si>
  <si>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</si>
  <si>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</si>
  <si>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</si>
  <si>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</si>
  <si>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</si>
  <si>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</si>
  <si>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</si>
  <si>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</si>
  <si>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</si>
  <si>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</si>
  <si>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</si>
  <si>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</si>
  <si>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</si>
  <si>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</si>
  <si>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</si>
  <si>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</si>
  <si>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</si>
  <si>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</si>
  <si>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</si>
  <si>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</si>
  <si>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</si>
  <si>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</si>
  <si>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</si>
  <si>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</si>
  <si>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</si>
  <si>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</si>
  <si>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</si>
  <si>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</si>
  <si>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</si>
  <si>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</si>
  <si>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</si>
  <si>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</si>
  <si>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</si>
  <si>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</si>
  <si>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</si>
  <si>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</si>
  <si>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</si>
  <si>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</si>
  <si>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</si>
  <si>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</si>
  <si>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</si>
  <si>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</si>
  <si>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</si>
  <si>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</si>
  <si>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</si>
  <si>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</si>
  <si>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</si>
  <si>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</si>
  <si>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</si>
  <si>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</si>
  <si>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</si>
  <si>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</si>
  <si>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</si>
  <si>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</si>
  <si>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</si>
  <si>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</si>
  <si>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</si>
  <si>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</si>
  <si>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</si>
  <si>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</si>
  <si>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</si>
  <si>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</si>
  <si>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</si>
  <si>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</si>
  <si>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</si>
  <si>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</si>
  <si>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</si>
  <si>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</si>
  <si>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</si>
  <si>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</si>
  <si>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</si>
  <si>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</si>
  <si>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</si>
  <si>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</si>
  <si>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</si>
  <si>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</si>
  <si>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</si>
  <si>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</si>
  <si>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</si>
  <si>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</si>
  <si>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</si>
  <si>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</si>
  <si>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</si>
  <si>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</si>
  <si>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</si>
  <si>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</si>
  <si>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</si>
  <si>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</si>
  <si>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</si>
  <si>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</si>
  <si>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</si>
  <si>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</si>
  <si>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</si>
  <si>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</si>
  <si>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</si>
  <si>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</si>
  <si>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</si>
  <si>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</si>
  <si>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</si>
  <si>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</si>
  <si>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</si>
  <si>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</si>
  <si>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</si>
  <si>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</si>
  <si>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</si>
  <si>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</si>
  <si>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</si>
  <si>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</si>
  <si>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</si>
  <si>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</si>
  <si>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</si>
  <si>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</si>
  <si>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</si>
  <si>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</si>
  <si>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</si>
  <si>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</si>
  <si>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</si>
  <si>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</si>
  <si>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</si>
  <si>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</si>
  <si>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</si>
  <si>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</si>
  <si>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</si>
  <si>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</si>
  <si>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</si>
  <si>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</si>
  <si>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</si>
  <si>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</si>
  <si>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</si>
  <si>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</si>
  <si>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</si>
  <si>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</si>
  <si>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</si>
  <si>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</si>
  <si>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</si>
  <si>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</si>
  <si>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</si>
  <si>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</si>
  <si>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</si>
  <si>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</si>
  <si>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</si>
  <si>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</si>
  <si>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</si>
  <si>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</si>
  <si>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</si>
  <si>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</si>
  <si>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</si>
  <si>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</si>
  <si>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</si>
  <si>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</si>
  <si>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</si>
  <si>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</si>
  <si>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</si>
  <si>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</si>
  <si>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</si>
  <si>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</si>
  <si>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</si>
  <si>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</si>
  <si>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</si>
  <si>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</si>
  <si>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</si>
  <si>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</si>
  <si>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</si>
  <si>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</si>
  <si>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</si>
  <si>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</si>
  <si>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</si>
  <si>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</si>
  <si>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</si>
  <si>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</si>
  <si>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</si>
  <si>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</si>
  <si>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</si>
  <si>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</si>
  <si>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</si>
  <si>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</si>
  <si>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</si>
  <si>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</si>
  <si>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</si>
  <si>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</si>
  <si>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</si>
  <si>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</si>
  <si>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</si>
  <si>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</si>
  <si>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</si>
  <si>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</si>
  <si>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</si>
  <si>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</si>
  <si>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</si>
  <si>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</si>
  <si>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</si>
  <si>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</si>
  <si>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</si>
  <si>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</si>
  <si>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</si>
  <si>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</si>
  <si>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</si>
  <si>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</si>
  <si>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</si>
  <si>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</si>
  <si>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</si>
  <si>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</si>
  <si>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</si>
  <si>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</si>
  <si>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</si>
  <si>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</si>
  <si>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</si>
  <si>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</si>
  <si>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</si>
  <si>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</si>
  <si>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</si>
  <si>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</si>
  <si>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</si>
  <si>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</si>
  <si>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</si>
  <si>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</si>
  <si>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</si>
  <si>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</si>
  <si>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</si>
  <si>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</si>
  <si>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</si>
  <si>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</si>
  <si>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</si>
  <si>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</si>
  <si>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</si>
  <si>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</si>
  <si>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</si>
  <si>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</si>
  <si>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</si>
  <si>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</si>
  <si>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</si>
  <si>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</si>
  <si>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</si>
  <si>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</si>
  <si>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</si>
  <si>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</si>
  <si>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</si>
  <si>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</si>
  <si>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</si>
  <si>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</si>
  <si>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</si>
  <si>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</si>
  <si>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</si>
  <si>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</si>
  <si>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</si>
  <si>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</si>
  <si>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</si>
  <si>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</si>
  <si>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</si>
  <si>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</si>
  <si>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</si>
  <si>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</si>
  <si>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</si>
  <si>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</si>
  <si>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</si>
  <si>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</si>
  <si>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</si>
  <si>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</si>
  <si>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</si>
  <si>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</si>
  <si>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</si>
  <si>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</si>
  <si>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</si>
  <si>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</si>
  <si>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</si>
  <si>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</si>
  <si>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</si>
  <si>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</si>
  <si>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</si>
  <si>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</si>
  <si>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</si>
  <si>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</si>
  <si>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</si>
  <si>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</si>
  <si>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</si>
  <si>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</si>
  <si>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</si>
  <si>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</si>
  <si>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</si>
  <si>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</si>
  <si>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</si>
  <si>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</si>
  <si>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</si>
  <si>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</si>
  <si>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</si>
  <si>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</si>
  <si>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</si>
  <si>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</si>
  <si>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</si>
  <si>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</si>
  <si>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</si>
  <si>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</si>
  <si>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</si>
  <si>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</si>
  <si>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</si>
  <si>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</si>
  <si>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</si>
  <si>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</si>
  <si>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</si>
  <si>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</si>
  <si>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</si>
  <si>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</si>
  <si>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</si>
  <si>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</si>
  <si>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</si>
  <si>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</si>
  <si>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</si>
  <si>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</si>
  <si>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</si>
  <si>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</si>
  <si>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</si>
  <si>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</si>
  <si>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</si>
  <si>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</si>
  <si>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</si>
  <si>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</si>
  <si>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</si>
  <si>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</si>
  <si>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</si>
  <si>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</si>
  <si>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</si>
  <si>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</si>
  <si>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</si>
  <si>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</si>
  <si>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</si>
  <si>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</si>
  <si>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</si>
  <si>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</si>
  <si>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</si>
  <si>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</si>
  <si>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</si>
  <si>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</si>
  <si>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</si>
  <si>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</si>
  <si>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</si>
  <si>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</si>
  <si>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</si>
  <si>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</si>
  <si>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</si>
  <si>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</si>
  <si>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</si>
  <si>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</si>
  <si>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</si>
  <si>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</si>
  <si>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</si>
  <si>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</si>
  <si>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</si>
  <si>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</si>
  <si>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</si>
  <si>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</si>
  <si>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</si>
  <si>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</si>
  <si>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</si>
  <si>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</si>
  <si>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</si>
  <si>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</si>
  <si>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</si>
  <si>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</si>
  <si>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</si>
  <si>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</si>
  <si>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</si>
  <si>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</si>
  <si>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</si>
  <si>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</si>
  <si>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</si>
  <si>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</si>
  <si>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</si>
  <si>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</si>
  <si>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</si>
  <si>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</si>
  <si>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</si>
  <si>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</si>
  <si>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</si>
  <si>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</si>
  <si>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</si>
  <si>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</si>
  <si>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</si>
  <si>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</si>
  <si>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</si>
  <si>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</si>
  <si>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</si>
  <si>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</si>
  <si>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</si>
  <si>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</si>
  <si>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</si>
  <si>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</si>
  <si>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</si>
  <si>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</si>
  <si>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</si>
  <si>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</si>
  <si>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</si>
  <si>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</si>
  <si>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</si>
  <si>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</si>
  <si>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</si>
  <si>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</si>
  <si>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</si>
  <si>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</si>
  <si>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</si>
  <si>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</si>
  <si>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</si>
  <si>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</si>
  <si>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</si>
  <si>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</si>
  <si>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</si>
  <si>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</si>
  <si>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</si>
  <si>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</si>
  <si>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</si>
  <si>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</si>
  <si>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</si>
  <si>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</si>
  <si>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</si>
  <si>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</si>
  <si>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</si>
  <si>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</si>
  <si>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</si>
  <si>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</si>
  <si>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</si>
  <si>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</si>
  <si>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</si>
  <si>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</si>
  <si>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</si>
  <si>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</si>
  <si>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</si>
  <si>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</si>
  <si>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</si>
  <si>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</si>
  <si>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</si>
  <si>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</si>
  <si>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</si>
  <si>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</si>
  <si>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</si>
  <si>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</si>
  <si>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</si>
  <si>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</si>
  <si>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</si>
  <si>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</si>
  <si>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</si>
  <si>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</si>
  <si>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</si>
  <si>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</si>
  <si>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PCM-20251106-00000846</t>
  </si>
  <si>
    <t xml:space="preserve">EM team on the way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</si>
  <si>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</si>
  <si>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</si>
  <si>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</si>
  <si>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</si>
  <si>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</si>
  <si>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</si>
  <si>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</si>
  <si>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</si>
  <si>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</si>
  <si>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</si>
  <si>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</si>
  <si>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</si>
  <si>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</si>
  <si>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</si>
  <si>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</si>
  <si>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</si>
  <si>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</si>
  <si>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</si>
  <si>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</si>
  <si>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</si>
  <si>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</si>
  <si>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</si>
  <si>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</si>
  <si>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</si>
  <si>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</si>
  <si>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</si>
  <si>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</si>
  <si>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</si>
  <si>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</si>
  <si>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</si>
  <si>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</si>
  <si>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</si>
  <si>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</si>
  <si>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</si>
  <si>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</si>
  <si>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</si>
  <si>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</si>
  <si>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</si>
  <si>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</si>
  <si>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</si>
  <si>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</si>
  <si>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</si>
  <si>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</si>
  <si>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</si>
  <si>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</si>
  <si>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</si>
  <si>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</si>
  <si>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</si>
  <si>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</si>
  <si>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</si>
  <si>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</si>
  <si>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</si>
  <si>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</si>
  <si>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</si>
  <si>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</si>
  <si>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</si>
  <si>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</si>
  <si>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</si>
  <si>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</si>
  <si>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</si>
  <si>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</si>
  <si>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</si>
  <si>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</si>
  <si>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</si>
  <si>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</si>
  <si>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</si>
  <si>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</si>
  <si>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</si>
  <si>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</si>
  <si>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</si>
  <si>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</si>
  <si>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</si>
  <si>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</si>
  <si>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</si>
  <si>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</si>
  <si>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</si>
  <si>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</si>
  <si>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</si>
  <si>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</si>
  <si>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</si>
  <si>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</si>
  <si>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</si>
  <si>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</si>
  <si>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</si>
  <si>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</si>
  <si>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</si>
  <si>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</si>
  <si>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</si>
  <si>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</si>
  <si>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on the way need  40 mins</t>
  </si>
  <si>
    <t>No PCM</t>
  </si>
  <si>
    <t>EM team on the way need 40 mins</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</si>
  <si>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</si>
  <si>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</si>
  <si>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</si>
  <si>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</si>
  <si>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</si>
  <si>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</si>
  <si>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</si>
  <si>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</si>
  <si>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</si>
  <si>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</si>
  <si>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 xml:space="preserve">EM team at site checking </t>
  </si>
  <si>
    <t>PCM-20251106-00000561</t>
  </si>
  <si>
    <t>site down again / team on the way ETA 60 mins</t>
  </si>
  <si>
    <t>PCM-20251106-00000893</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</si>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</sst>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58" dataDxfId="157" headerRowBorderDxfId="155" tableBorderDxfId="156" totalsRowBorderDxfId="154">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A12" sqref="A12"/>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304.52149652777734</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1.0668090277758893</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2</v>
      </c>
      <c r="D4" s="123" t="s">
        <v>21634</v>
      </c>
      <c r="E4" s="124" t="s">
        <v>39021</v>
      </c>
      <c r="F4" s="125">
        <v>45967.443009259259</v>
      </c>
      <c r="G4" s="126">
        <f ca="1">IFERROR(NOW()-F4,"")</f>
        <v>2.6913194444205146E-2</v>
      </c>
      <c r="H4" s="125">
        <v>45967.436238425929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45967.469922453703</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45967.469922453703</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45967.469922453703</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45967.469922453703</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45967.469922453703</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45967.469922453703</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45967.469922453703</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45967.469922453703</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45967.469922453703</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45967.469922453703</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45967.469922453703</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45967.469922453703</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45967.469922453703</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45967.469922453703</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45967.469922453703</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45967.469922453703</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45967.469922453703</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45967.469922453703</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45967.469922453703</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45967.469922453703</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45967.469922453703</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45967.469922453703</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45967.469922453703</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45967.469922453703</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45967.469922453703</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45967.469922453703</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45967.469922453703</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45967.469922453703</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45967.469922453703</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45967.469922453703</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45967.469922453703</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45967.469922453703</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45967.469922453703</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45967.469922453703</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45967.469922453703</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45967.469922453703</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45967.469922453703</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45967.469922453703</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45967.469922453703</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45967.469922453703</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45967.469922453703</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45967.469922453703</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45967.469922453703</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45967.469922453703</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45967.469922453703</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45967.469922453703</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45967.469922453703</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45967.469922453703</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45967.469922453703</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45967.469922453703</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45967.469922453703</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45967.469922453703</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45967.469922453703</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45967.469922453703</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45967.469922453703</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45967.469922453703</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45967.469922453703</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45967.469922453703</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45967.469922453703</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45967.469922453703</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45967.469922453703</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45967.469922453703</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45967.469922453703</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45967.469922453703</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45967.469922453703</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45967.469922453703</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45967.469922453703</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45967.469922453703</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45967.469922453703</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45967.469922453703</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45967.469922453703</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45967.469922453703</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45967.469922453703</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45967.469922453703</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45967.469922453703</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45967.469922453703</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45967.469922453703</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45967.469922453703</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45967.469922453703</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45967.469922453703</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45967.469922453703</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45967.469922453703</v>
      </c>
      <c r="H86" s="125"/>
      <c r="I86" s="123" t="str">
        <f>IFERROR(VLOOKUP(D86,DB!A:F,6,0),"")</f>
        <v/>
      </c>
      <c r="J86" s="123" t="str">
        <f>IFERROR(VLOOKUP(D86,DB!A:G,7,0),"")</f>
        <v/>
      </c>
      <c r="K86" s="127"/>
      <c r="L86" s="128" t="str">
        <f>IFERROR(VLOOKUP(D86,DB!A:I,9,0),"")</f>
        <v/>
      </c>
    </row>
    <row r="87" spans="1:12" ht="15" customHeight="1">
      <c r="A87" s="131"/>
      <c r="B87" s="132" t="str">
        <f>IFERROR(VLOOKUP(D87,DB!A:K,11,0),"")</f>
        <v/>
      </c>
      <c r="C87" s="132"/>
      <c r="D87" s="132"/>
      <c r="E87" s="133"/>
      <c r="F87" s="134"/>
      <c r="G87" s="135">
        <f ca="1">IFERROR(NOW()-F87,"")</f>
        <v>45967.469922453703</v>
      </c>
      <c r="H87" s="134"/>
      <c r="I87" s="132" t="str">
        <f>IFERROR(VLOOKUP(D87,DB!A:F,6,0),"")</f>
        <v/>
      </c>
      <c r="J87" s="132" t="str">
        <f>IFERROR(VLOOKUP(D87,DB!A:G,7,0),"")</f>
        <v/>
      </c>
      <c r="K87" s="136"/>
      <c r="L87" s="137" t="str">
        <f>IFERROR(VLOOKUP(D87,DB!A:I,9,0),"")</f>
        <v/>
      </c>
    </row>
  </sheetData>
  <customSheetViews>
    <customSheetView guid="{F6042A99-DD27-4453-835D-0834D95730CC}" filter="1" showAutoFilter="1">
      <pageMargins left="0" right="0" top="0" bottom="0" header="0" footer="0"/>
      <autoFilter ref="B1:M1" xr:uid="{7DE92F49-A990-47F6-AED5-6FE762130115}"/>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142.47008449074201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45967.469922453703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45967.469922453703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45967.469922453703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45967.469922453703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45967.469922453703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45967.469922453703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45967.469922453703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45967.469922453703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45967.469922453703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45967.469922453703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45967.469922453703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45967.469922453703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45967.469922453703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45967.469922453703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45967.469922453703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45967.469922453703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45967.469922453703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45967.469922453703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45967.469922453703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45967.469922453703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45967.469922453703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45967.469922453703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45967.469922453703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45967.469922453703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45967.469922453703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45967.469922453703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45967.469922453703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45967.469922453703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45967.469922453703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45967.469922453703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45967.469922453703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45967.469922453703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45967.469922453703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45967.469922453703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45967.469922453703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45967.469922453703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45967.469922453703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45967.469922453703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45967.469922453703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45967.469922453703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45967.469922453703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45967.469922453703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45967.469922453703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45967.469922453703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45967.469922453703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45967.469922453703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45967.469922453703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45967.469922453703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45967.469922453703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45967.469922453703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45967.469922453703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45967.469922453703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45967.469922453703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45967.469922453703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45967.469922453703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45967.469922453703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45967.469922453703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45967.469922453703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45967.469922453703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45967.469922453703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45967.469922453703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45967.469922453703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45967.469922453703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45967.469922453703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45967.469922453703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45967.469922453703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45967.469922453703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45967.469922453703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45967.469922453703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45967.469922453703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45967.469922453703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45967.469922453703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45967.469922453703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45967.469922453703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45967.469922453703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45967.469922453703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45967.469922453703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45967.469922453703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45967.469922453703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45967.469922453703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45967.469922453703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45967.469922453703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45967.469922453703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45967.469922453703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45967.469922453703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45967.469922453703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45967.469922453703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45967.469922453703</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45967.469922453703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45967.469922453703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45967.469922453703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45967.469922453703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45967.469922453703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45967.469922453703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45967.469922453703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45967.469922453703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45967.469922453703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45967.469922453703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45967.469922453703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45967.469922453703</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45967.469922453703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45967.469922453703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45967.469922453703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45967.469922453703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45967.469922453703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45967.469922453703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45967.469922453703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45967.469922453703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45967.469922453703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45967.469922453703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45967.469922453703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45967.469922453703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45967.469922453703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45967.469922453703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45967.469922453703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45967.469922453703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45967.469922453703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45967.469922453703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45967.469922453703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45967.469922453703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45967.469922453703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45967.469922453703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45967.469922453703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45967.469922453703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45967.469922453703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45967.469922453703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45967.469922453703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45967.469922453703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45967.469922453703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45967.469922453703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45967.469922453703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45967.469922453703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45967.469922453703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45967.469922453703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45967.469922453703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45967.469922453703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45967.469922453703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45967.469922453703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45967.469922453703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45967.469922453703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45967.469922453703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45967.469922453703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45967.469922453703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45967.469922453703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45967.469922453703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45967.469922453703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45967.469922453703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45967.469922453703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45967.469922453703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45967.469922453703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45967.469922453703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45967.469922453703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45967.469922453703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45967.469922453703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45967.469922453703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45967.469922453703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45967.469922453703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45967.469922453703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45967.469922453703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45967.469922453703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45967.469922453703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45967.469922453703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45967.469922453703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45967.469922453703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45967.469922453703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45967.469922453703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45967.469922453703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45967.469922453703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45967.469922453703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45967.469922453703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45967.469922453703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45967.469922453703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45967.469922453703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45967.469922453703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45967.469922453703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45967.469922453703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45967.469922453703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45967.469922453703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45967.469922453703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45967.469922453703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45967.469922453703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45967.469922453703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45967.469922453703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45967.469922453703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45967.469922453703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45967.469922453703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45967.469922453703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45967.469922453703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45967.469922453703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45967.469922453703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45967.469922453703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45967.469922453703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45967.469922453703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45967.469922453703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45967.469922453703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45967.469922453703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45967.469922453703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45967.469922453703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45967.469922453703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45967.469922453703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45967.469922453703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45967.469922453703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45967.469922453703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45967.469922453703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45967.469922453703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45967.469922453703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45967.469922453703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45967.469922453703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45967.469922453703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45967.469922453703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45967.469922453703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45967.469922453703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45967.469922453703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45967.469922453703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45967.469922453703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45967.469922453703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45967.469922453703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45967.469922453703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45967.469922453703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45967.469922453703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45967.469922453703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45967.469922453703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45967.469922453703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45967.469922453703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45967.469922453703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45967.469922453703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45967.469922453703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45967.469922453703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45967.469922453703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45967.469922453703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45967.469922453703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45967.469922453703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45967.469922453703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45967.469922453703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45967.469922453703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45967.469922453703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45967.469922453703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45967.469922453703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45967.469922453703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45967.469922453703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45967.469922453703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45967.469922453703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45967.469922453703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45967.469922453703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45967.469922453703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45967.469922453703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45967.469922453703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45967.469922453703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45967.469922453703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45967.469922453703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45967.469922453703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45967.469922453703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45967.469922453703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45967.469922453703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45967.469922453703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45967.469922453703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45967.469922453703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45967.469922453703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45967.469922453703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45967.469922453703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45967.469922453703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45967.469922453703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45967.469922453703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45967.469922453703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45967.469922453703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45967.469922453703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45967.469922453703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45967.469922453703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45967.469922453703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45967.469922453703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45967.469922453703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45967.469922453703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45967.469922453703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45967.469922453703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45967.469922453703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45967.469922453703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45967.469922453703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45967.469922453703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45967.469922453703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45967.469922453703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45967.469922453703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45967.469922453703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45967.469922453703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45967.469922453703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45967.469922453703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45967.469922453703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45967.469922453703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45967.469922453703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45967.469922453703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45967.469922453703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45967.469922453703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45967.469922453703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45967.469922453703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45967.469922453703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45967.469922453703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45967.469922453703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45967.469922453703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45967.469922453703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45967.469922453703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45967.469922453703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45967.469922453703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45967.469922453703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45967.469922453703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45967.469922453703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45967.469922453703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45967.469922453703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45967.469922453703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45967.469922453703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45967.469922453703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45967.469922453703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45967.469922453703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45967.469922453703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45967.469922453703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45967.469922453703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45967.469922453703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45967.469922453703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45967.469922453703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45967.469922453703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45967.469922453703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45967.469922453703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45967.469922453703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45967.469922453703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45967.469922453703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45967.469922453703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45967.469922453703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45967.469922453703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45967.469922453703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45967.469922453703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45967.469922453703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45967.469922453703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45967.469922453703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45967.469922453703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45967.469922453703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45967.469922453703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45967.469922453703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45967.469922453703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45967.469922453703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45967.469922453703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45967.469922453703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45967.469922453703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45967.469922453703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45967.469922453703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45967.469922453703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45967.469922453703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45967.469922453703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45967.469922453703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45967.469922453703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45967.469922453703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45967.469922453703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45967.469922453703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45967.469922453703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45967.469922453703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45967.469922453703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45967.469922453703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45967.469922453703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45967.469922453703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45967.469922453703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45967.469922453703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45967.469922453703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45967.469922453703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45967.469922453703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45967.469922453703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45967.469922453703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45967.469922453703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45967.469922453703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45967.469922453703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45967.469922453703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45967.469922453703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45967.469922453703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45967.469922453703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45967.469922453703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45967.469922453703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45967.469922453703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45967.469922453703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45967.469922453703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45967.469922453703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45967.469922453703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45967.469922453703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45967.469922453703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45967.469922453703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45967.469922453703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45967.469922453703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45967.469922453703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45967.469922453703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45967.469922453703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45967.469922453703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45967.469922453703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45967.469922453703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45967.469922453703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45967.469922453703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45967.469922453703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45967.469922453703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45967.469922453703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45967.469922453703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45967.469922453703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45967.469922453703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45967.469922453703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45967.469922453703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45967.469922453703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45967.469922453703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45967.469922453703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45967.469922453703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45967.469922453703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45967.469922453703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45967.469922453703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45967.469922453703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45967.469922453703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45967.469922453703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45967.469922453703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45967.469922453703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45967.469922453703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45967.469922453703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45967.469922453703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45967.469922453703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45967.469922453703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45967.469922453703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45967.469922453703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45967.469922453703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45967.469922453703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45967.469922453703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45967.469922453703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45967.469922453703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45967.469922453703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45967.469922453703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45967.469922453703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45967.469922453703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45967.469922453703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45967.469922453703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45967.469922453703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45967.469922453703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45967.469922453703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45967.469922453703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45967.469922453703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45967.469922453703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45967.469922453703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45967.469922453703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45967.469922453703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45967.469922453703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45967.469922453703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45967.469922453703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45967.469922453703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45967.469922453703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45967.469922453703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45967.469922453703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45967.469922453703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45967.469922453703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45967.469922453703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45967.469922453703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45967.469922453703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45967.469922453703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45967.469922453703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45967.469922453703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45967.469922453703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45967.469922453703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45967.469922453703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45967.469922453703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45967.469922453703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45967.469922453703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45967.469922453703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45967.469922453703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45967.469922453703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45967.469922453703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45967.469922453703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45967.469922453703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45967.469922453703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45967.469922453703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45967.469922453703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45967.469922453703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45967.469922453703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45967.469922453703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45967.469922453703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45967.469922453703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45967.469922453703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45967.469922453703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45967.469922453703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45967.469922453703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45967.469922453703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45967.469922453703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45967.469922453703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45967.469922453703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45967.469922453703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45967.469922453703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45967.469922453703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45967.469922453703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45967.469922453703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45967.469922453703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45967.469922453703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45967.469922453703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45967.469922453703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45967.469922453703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45967.469922453703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45967.469922453703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45967.469922453703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45967.469922453703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45967.469922453703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45967.469922453703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45967.469922453703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45967.469922453703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45967.469922453703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45967.469922453703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45967.469922453703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45967.469922453703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45967.469922453703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45967.469922453703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45967.469922453703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45967.469922453703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45967.469922453703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45967.469922453703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45967.469922453703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45967.469922453703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45967.469922453703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45967.469922453703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45967.469922453703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45967.469922453703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45967.469922453703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45967.469922453703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45967.469922453703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45967.469922453703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45967.469922453703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45967.469922453703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45967.469922453703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45967.469922453703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45967.469922453703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45967.469922453703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45967.469922453703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45967.469922453703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45967.469922453703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45967.469922453703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45967.469922453703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45967.469922453703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45967.469922453703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45967.469922453703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45967.469922453703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45967.469922453703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45967.469922453703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45967.469922453703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45967.469922453703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45967.469922453703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45967.469922453703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45967.469922453703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45967.469922453703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45967.469922453703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45967.469922453703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45967.469922453703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45967.469922453703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45967.469922453703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45967.469922453703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45967.469922453703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45967.469922453703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45967.469922453703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45967.469922453703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45967.469922453703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45967.469922453703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45967.469922453703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45967.469922453703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45967.469922453703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45967.469922453703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45967.469922453703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45967.469922453703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45967.469922453703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45967.469922453703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45967.469922453703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45967.469922453703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45967.469922453703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45967.469922453703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45967.469922453703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45967.469922453703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45967.469922453703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45967.469922453703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45967.469922453703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45967.469922453703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45967.469922453703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45967.469922453703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45967.469922453703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45967.469922453703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45967.469922453703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45967.469922453703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45967.469922453703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45967.469922453703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45967.469922453703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45967.469922453703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45967.469922453703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45967.469922453703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45967.469922453703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45967.469922453703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45967.469922453703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45967.469922453703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45967.469922453703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45967.469922453703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45967.469922453703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45967.469922453703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45967.469922453703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45967.469922453703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45967.469922453703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45967.469922453703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45967.469922453703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45967.469922453703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45967.469922453703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45967.469922453703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45967.469922453703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45967.469922453703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45967.469922453703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45967.469922453703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45967.469922453703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45967.469922453703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45967.469922453703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45967.469922453703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45967.469922453703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45967.469922453703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45967.469922453703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45967.469922453703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45967.469922453703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45967.469922453703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45967.469922453703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45967.469922453703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45967.469922453703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45967.469922453703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45967.469922453703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45967.469922453703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45967.469922453703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45967.469922453703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45967.469922453703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45967.469922453703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45967.469922453703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45967.469922453703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45967.469922453703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45967.469922453703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45967.469922453703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45967.469922453703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45967.469922453703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45967.469922453703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45967.469922453703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45967.469922453703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45967.469922453703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45967.469922453703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45967.469922453703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45967.469922453703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45967.469922453703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45967.469922453703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45967.469922453703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45967.469922453703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45967.469922453703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45967.469922453703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45967.469922453703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45967.469922453703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45967.469922453703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45967.469922453703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45967.469922453703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45967.469922453703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45967.469922453703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45967.469922453703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45967.469922453703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45967.469922453703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45967.469922453703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45967.469922453703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45967.469922453703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45967.469922453703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45967.469922453703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45967.469922453703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45967.469922453703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45967.469922453703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45967.469922453703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45967.469922453703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45967.469922453703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45967.469922453703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45967.469922453703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45967.469922453703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45967.469922453703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45967.469922453703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45967.469922453703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45967.469922453703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45967.469922453703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45967.469922453703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45967.469922453703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45967.469922453703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45967.469922453703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45967.469922453703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45967.469922453703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45967.469922453703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45967.469922453703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45967.469922453703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45967.469922453703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45967.469922453703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45967.469922453703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45967.469922453703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45967.469922453703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45967.469922453703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45967.469922453703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45967.469922453703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45967.469922453703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45967.469922453703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45967.469922453703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45967.469922453703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45967.469922453703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45967.469922453703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45967.469922453703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45967.469922453703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45967.469922453703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45967.469922453703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45967.469922453703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45967.469922453703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45967.469922453703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45967.469922453703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45967.469922453703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45967.469922453703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45967.469922453703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45967.469922453703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45967.469922453703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45967.469922453703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45967.469922453703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45967.469922453703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45967.469922453703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45967.469922453703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45967.469922453703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45967.469922453703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45967.469922453703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45967.469922453703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45967.469922453703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45967.469922453703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45967.469922453703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45967.469922453703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45967.469922453703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45967.469922453703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45967.469922453703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45967.469922453703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45967.469922453703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45967.469922453703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45967.469922453703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45967.469922453703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45967.469922453703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45967.469922453703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45967.469922453703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45967.469922453703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45967.469922453703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45967.469922453703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45967.469922453703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45967.469922453703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45967.469922453703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45967.469922453703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45967.469922453703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45967.469922453703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45967.469922453703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45967.469922453703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45967.469922453703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45967.469922453703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45967.469922453703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45967.469922453703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45967.469922453703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45967.469922453703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45967.469922453703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45967.469922453703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45967.469922453703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45967.469922453703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45967.469922453703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45967.469922453703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45967.469922453703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45967.469922453703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45967.469922453703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45967.469922453703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45967.469922453703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45967.469922453703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45967.469922453703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45967.469922453703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45967.469922453703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45967.469922453703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45967.469922453703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45967.469922453703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45967.469922453703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45967.469922453703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45967.469922453703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45967.469922453703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45967.469922453703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45967.469922453703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45967.469922453703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45967.469922453703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45967.469922453703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45967.469922453703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45967.469922453703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45967.469922453703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45967.469922453703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45967.469922453703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45967.469922453703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45967.469922453703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45967.469922453703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45967.469922453703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45967.469922453703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45967.469922453703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45967.469922453703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45967.469922453703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45967.469922453703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45967.469922453703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45967.469922453703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45967.469922453703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45967.469922453703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45967.469922453703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45967.469922453703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45967.469922453703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45967.469922453703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45967.469922453703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45967.469922453703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45967.469922453703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45967.469922453703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45967.469922453703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45967.469922453703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45967.469922453703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45967.469922453703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45967.469922453703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45967.469922453703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45967.469922453703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45967.469922453703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45967.469922453703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45967.469922453703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45967.469922453703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45967.469922453703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45967.469922453703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45967.469922453703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45967.469922453703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45967.469922453703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45967.469922453703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45967.469922453703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45967.469922453703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45967.469922453703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45967.469922453703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45967.469922453703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45967.469922453703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45967.469922453703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45967.469922453703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45967.469922453703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45967.469922453703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45967.469922453703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45967.469922453703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45967.469922453703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45967.469922453703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45967.469922453703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45967.469922453703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45967.469922453703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45967.469922453703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45967.469922453703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45967.469922453703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45967.469922453703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45967.469922453703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45967.469922453703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45967.469922453703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45967.469922453703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45967.469922453703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45967.469922453703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45967.469922453703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45967.469922453703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45967.469922453703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45967.469922453703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45967.469922453703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45967.469922453703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45967.469922453703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45967.469922453703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45967.469922453703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45967.469922453703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45967.469922453703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45967.469922453703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45967.469922453703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45967.469922453703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45967.469922453703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45967.469922453703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45967.469922453703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45967.469922453703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45967.469922453703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45967.469922453703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45967.469922453703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45967.469922453703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45967.469922453703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45967.469922453703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45967.469922453703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45967.469922453703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45967.469922453703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45967.469922453703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45967.469922453703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45967.469922453703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45967.469922453703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45967.469922453703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45967.469922453703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45967.469922453703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45967.469922453703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45967.469922453703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45967.469922453703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45967.469922453703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45967.469922453703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45967.469922453703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45967.469922453703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45967.469922453703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45967.469922453703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45967.469922453703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45967.469922453703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45967.469922453703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45967.469922453703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45967.469922453703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45967.469922453703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45967.469922453703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45967.469922453703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45967.469922453703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45967.469922453703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45967.469922453703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45967.469922453703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45967.469922453703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45967.469922453703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45967.469922453703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45967.469922453703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45967.469922453703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45967.469922453703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45967.469922453703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45967.469922453703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45967.469922453703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45967.469922453703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45967.469922453703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45967.469922453703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45967.469922453703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45967.469922453703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45967.469922453703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45967.469922453703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45967.469922453703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45967.469922453703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45967.469922453703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45967.469922453703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45967.469922453703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45967.469922453703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45967.469922453703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45967.469922453703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45967.469922453703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45967.469922453703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45967.469922453703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45967.469922453703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45967.469922453703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45967.469922453703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45967.469922453703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45967.469922453703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45967.469922453703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45967.469922453703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45967.469922453703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45967.469922453703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45967.469922453703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45967.469922453703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45967.469922453703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45967.469922453703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45967.469922453703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45967.469922453703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45967.469922453703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45967.469922453703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45967.469922453703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45967.469922453703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45967.469922453703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45967.469922453703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45967.469922453703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45967.469922453703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45967.469922453703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45967.469922453703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45967.469922453703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45967.469922453703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45967.469922453703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45967.469922453703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45967.469922453703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45967.469922453703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45967.469922453703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45967.469922453703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45967.469922453703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45967.469922453703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45967.469922453703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45967.469922453703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45967.469922453703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45967.469922453703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45967.469922453703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45967.469922453703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45967.469922453703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45967.469922453703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45967.469922453703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45967.469922453703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45967.469922453703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45967.469922453703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45967.469922453703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45967.469922453703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45967.469922453703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45967.469922453703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45967.469922453703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45967.469922453703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45967.469922453703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45967.469922453703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45967.469922453703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45967.469922453703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45967.469922453703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45967.469922453703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45967.469922453703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45967.469922453703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45967.469922453703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45967.469922453703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45967.469922453703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45967.469922453703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45967.469922453703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45967.469922453703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45967.469922453703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45967.469922453703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45967.469922453703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45967.469922453703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45967.469922453703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45967.469922453703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45967.469922453703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45967.469922453703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45967.469922453703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45967.469922453703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45967.469922453703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45967.469922453703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45967.469922453703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45967.469922453703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45967.469922453703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45967.469922453703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45967.469922453703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45967.469922453703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45967.469922453703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45967.469922453703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45967.469922453703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45967.469922453703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45967.469922453703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45967.469922453703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45967.469922453703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45967.469922453703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45967.469922453703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45967.469922453703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45967.469922453703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45967.469922453703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45967.469922453703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45967.469922453703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45967.469922453703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45967.469922453703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45967.469922453703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45967.469922453703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45967.469922453703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45967.469922453703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45967.469922453703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45967.469922453703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45967.469922453703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45967.469922453703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45967.469922453703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45967.469922453703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45967.469922453703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45967.469922453703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45967.469922453703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45967.469922453703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45967.469922453703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45967.469922453703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45967.469922453703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45967.469922453703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45967.469922453703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45967.469922453703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45967.469922453703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45967.469922453703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45967.469922453703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45967.469922453703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45967.469922453703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45967.469922453703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45967.469922453703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45967.469922453703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45967.469922453703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45967.469922453703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45967.469922453703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45967.469922453703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45967.469922453703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45967.469922453703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45967.469922453703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45967.469922453703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45967.469922453703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45967.469922453703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45967.469922453703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45967.469922453703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45967.469922453703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45967.469922453703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45967.469922453703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45967.469922453703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45967.469922453703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45967.469922453703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45967.469922453703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45967.469922453703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45967.469922453703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45967.469922453703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45967.469922453703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45967.469922453703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45967.469922453703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45967.469922453703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45967.469922453703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45967.469922453703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45967.469922453703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45967.469922453703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45967.469922453703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45967.469922453703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45967.469922453703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45967.469922453703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45967.469922453703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45967.469922453703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45967.469922453703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45967.469922453703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45967.469922453703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45967.469922453703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45967.469922453703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45967.469922453703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45967.469922453703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45967.469922453703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45967.469922453703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45967.469922453703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45967.469922453703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45967.469922453703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45967.469922453703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45967.469922453703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45967.469922453703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45967.469922453703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45967.469922453703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45967.469922453703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45967.469922453703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45967.469922453703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45967.469922453703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45967.469922453703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45967.469922453703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45967.469922453703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45967.469922453703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45967.469922453703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45967.469922453703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45967.469922453703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45967.469922453703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45967.469922453703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45967.469922453703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45967.469922453703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45967.469922453703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45967.469922453703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45967.469922453703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45967.469922453703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45967.469922453703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45967.469922453703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45967.469922453703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45967.469922453703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45967.469922453703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45967.469922453703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45967.469922453703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45967.469922453703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45967.469922453703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45967.469922453703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45967.469922453703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45967.469922453703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45967.469922453703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45967.469922453703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45967.469922453703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45967.469922453703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45967.469922453703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45967.469922453703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45967.469922453703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45967.469922453703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45967.469922453703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45967.469922453703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263.98920486110728</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7.4690972222015262E-2</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1</v>
      </c>
      <c r="D4" s="92" t="s">
        <v>36063</v>
      </c>
      <c r="E4" s="95" t="s">
        <v>39021</v>
      </c>
      <c r="F4" s="112">
        <v>45967.424571759257</v>
      </c>
      <c r="G4" s="113">
        <f ca="1">IFERROR(NOW()-F4,"")</f>
        <v>4.5350694446824491E-2</v>
      </c>
      <c r="H4" s="112">
        <v>45967.416932870372</v>
      </c>
      <c r="I4" s="108" t="str">
        <f>IFERROR(VLOOKUP(D4,DB!A:F,6,0),"")</f>
        <v>SCECO</v>
      </c>
      <c r="J4" s="108" t="str">
        <f>IFERROR(VLOOKUP(D4,DB!A:G,7,0),"")</f>
        <v>No BB Shifted</v>
      </c>
      <c r="K4" s="114" t="s">
        <v>39116</v>
      </c>
      <c r="L4" s="110" t="str">
        <f>IFERROR(VLOOKUP(D4,DB!A:I,9,0),"")</f>
        <v>Latis</v>
      </c>
    </row>
    <row r="5" spans="1:16" ht="15" customHeight="1">
      <c r="A5" s="108" t="s">
        <v>39117</v>
      </c>
      <c r="B5" s="108" t="str">
        <f>IFERROR(VLOOKUP(D5,DB!A:K,11,0),"")</f>
        <v>R4</v>
      </c>
      <c r="C5" s="109">
        <v>1</v>
      </c>
      <c r="D5" s="92" t="s">
        <v>36467</v>
      </c>
      <c r="E5" s="95" t="s">
        <v>39021</v>
      </c>
      <c r="F5" s="112">
        <v>45967.4218287037</v>
      </c>
      <c r="G5" s="113">
        <f ca="1">IFERROR(NOW()-F5,"")</f>
        <v>4.8093750003317837E-2</v>
      </c>
      <c r="H5" s="112">
        <v>45967.4218287037</v>
      </c>
      <c r="I5" s="108" t="str">
        <f>IFERROR(VLOOKUP(D5,DB!A:F,6,0),"")</f>
        <v>Generator-SG</v>
      </c>
      <c r="J5" s="108" t="str">
        <f>IFERROR(VLOOKUP(D5,DB!A:G,7,0),"")</f>
        <v>Dead</v>
      </c>
      <c r="K5" s="114" t="s">
        <v>39118</v>
      </c>
      <c r="L5" s="110" t="str">
        <f>IFERROR(VLOOKUP(D5,DB!A:I,9,0),"")</f>
        <v>Latis</v>
      </c>
    </row>
    <row r="6" spans="1:16" ht="15" customHeight="1">
      <c r="A6" s="108" t="s">
        <v>39117</v>
      </c>
      <c r="B6" s="108" t="str">
        <f>IFERROR(VLOOKUP(D6,DB!A:K,11,0),"")</f>
        <v>R4</v>
      </c>
      <c r="C6" s="109">
        <v>2</v>
      </c>
      <c r="D6" s="92" t="s">
        <v>36782</v>
      </c>
      <c r="E6" s="95" t="s">
        <v>39021</v>
      </c>
      <c r="F6" s="112"/>
      <c r="G6" s="113">
        <f ca="1">IFERROR(NOW()-F6,"")</f>
        <v>45967.469922453703</v>
      </c>
      <c r="H6" s="112">
        <v>45967.435995370368</v>
      </c>
      <c r="I6" s="108" t="str">
        <f>IFERROR(VLOOKUP(D6,DB!A:F,6,0),"")</f>
        <v>Generator-SG</v>
      </c>
      <c r="J6" s="108" t="str">
        <f>IFERROR(VLOOKUP(D6,DB!A:G,7,0),"")</f>
        <v>Dead</v>
      </c>
      <c r="K6" s="114" t="s">
        <v>39119</v>
      </c>
      <c r="L6" s="110" t="str">
        <f>IFERROR(VLOOKUP(D6,DB!A:I,9,0),"")</f>
        <v>Latis</v>
      </c>
    </row>
    <row r="7" spans="1:16" ht="15" customHeight="1">
      <c r="A7" s="108"/>
      <c r="B7" s="108" t="str">
        <f>IFERROR(VLOOKUP(D7,DB!A:K,11,0),"")</f>
        <v/>
      </c>
      <c r="C7" s="109"/>
      <c r="D7" s="92"/>
      <c r="E7" s="95"/>
      <c r="F7" s="112"/>
      <c r="G7" s="113">
        <f ca="1">IFERROR(NOW()-F7,"")</f>
        <v>45967.469922453703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45967.469922453703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45967.469922453703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45967.469922453703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45967.469922453703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45967.469922453703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45967.469922453703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45967.469922453703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45967.469922453703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45967.469922453703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45967.469922453703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45967.469922453703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45967.469922453703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45967.469922453703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45967.469922453703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45967.469922453703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45967.469922453703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45967.469922453703</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45967.469922453703</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45967.469922453703</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45967.469922453703</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45967.469922453703</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45967.469922453703</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45967.469922453703</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45967.469922453703</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45967.469922453703</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39120</v>
      </c>
      <c r="B2" s="37" t="str">
        <f>IFERROR(VLOOKUP(D2,DB!A:K,11,0),"")</f>
        <v>R5</v>
      </c>
      <c r="C2" s="37">
        <v>3</v>
      </c>
      <c r="D2" s="107" t="s">
        <v>36011</v>
      </c>
      <c r="E2" s="37" t="s">
        <v>39021</v>
      </c>
      <c r="F2" s="38">
        <v>45891.832060185188</v>
      </c>
      <c r="G2" s="130">
        <f ca="1">IFERROR(NOW()-F2,"")</f>
        <v>75.637862268515164</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39104</v>
      </c>
      <c r="F3" s="38">
        <v>45926.188877314817</v>
      </c>
      <c r="G3" s="130">
        <f t="shared" ref="G3" ca="1" si="0">IFERROR(NOW()-F3,"")</f>
        <v>41.281045138886839</v>
      </c>
      <c r="H3" s="38">
        <v>45926.158159722225</v>
      </c>
      <c r="I3" s="37" t="str">
        <f>IFERROR(VLOOKUP(D3,DB!A:F,6,0),"")</f>
        <v>SCECO</v>
      </c>
      <c r="J3" s="37" t="str">
        <f>IFERROR(VLOOKUP(D3,DB!A:G,7,0),"")</f>
        <v>Good</v>
      </c>
      <c r="K3" s="37" t="s">
        <v>39123</v>
      </c>
      <c r="L3" s="37" t="str">
        <f>IFERROR(VLOOKUP(D3,DB!A:I,9,0),"")</f>
        <v>Latis</v>
      </c>
      <c r="M3" s="106"/>
    </row>
    <row r="4" spans="1:13" ht="48" customHeight="1">
      <c r="A4" s="138" t="s">
        <v>39124</v>
      </c>
      <c r="B4" s="138" t="str">
        <f>IFERROR(VLOOKUP(D4,DB!A:K,11,0),"")</f>
        <v>R5</v>
      </c>
      <c r="C4" s="138">
        <v>1</v>
      </c>
      <c r="D4" s="138" t="s">
        <v>34758</v>
      </c>
      <c r="E4" s="138" t="s">
        <v>39104</v>
      </c>
      <c r="F4" s="139">
        <v>45948.661111111112</v>
      </c>
      <c r="G4" s="140">
        <f ca="1">IFERROR(NOW()-F4,"")</f>
        <v>18.808811342591071</v>
      </c>
      <c r="H4" s="139">
        <v>45948.661111111112</v>
      </c>
      <c r="I4" s="138" t="str">
        <f>IFERROR(VLOOKUP(D4,DB!A:F,6,0),"")</f>
        <v>SCECO</v>
      </c>
      <c r="J4" s="138" t="str">
        <f>IFERROR(VLOOKUP(D4,DB!A:G,7,0),"")</f>
        <v>Dead</v>
      </c>
      <c r="K4" s="138" t="s">
        <v>39125</v>
      </c>
      <c r="L4" s="138" t="str">
        <f>IFERROR(VLOOKUP(D4,DB!A:I,9,0),"")</f>
        <v>Latis</v>
      </c>
    </row>
    <row r="5" spans="1:13" ht="15">
      <c r="A5" s="138" t="s">
        <v>39126</v>
      </c>
      <c r="B5" s="138" t="str">
        <f>IFERROR(VLOOKUP(D5,DB!A:K,11,0),"")</f>
        <v>R5</v>
      </c>
      <c r="C5" s="138">
        <v>1</v>
      </c>
      <c r="D5" s="138" t="s">
        <v>32330</v>
      </c>
      <c r="E5" s="138" t="s">
        <v>39021</v>
      </c>
      <c r="F5" s="139">
        <v>45966.952418981484</v>
      </c>
      <c r="G5" s="140">
        <f ca="1">IFERROR(NOW()-F5,"")</f>
        <v>0.51750347221968696</v>
      </c>
      <c r="H5" s="139">
        <v>45966.946793981479</v>
      </c>
      <c r="I5" s="138" t="str">
        <f>IFERROR(VLOOKUP(D5,DB!A:F,6,0),"")</f>
        <v>SCECO</v>
      </c>
      <c r="J5" s="138" t="str">
        <f>IFERROR(VLOOKUP(D5,DB!A:G,7,0),"")</f>
        <v>Dead</v>
      </c>
      <c r="K5" s="138" t="s">
        <v>39127</v>
      </c>
      <c r="L5" s="138" t="str">
        <f>IFERROR(VLOOKUP(D5,DB!A:I,9,0),"")</f>
        <v>Latis</v>
      </c>
    </row>
    <row r="6" spans="1:13" ht="15">
      <c r="A6" s="138" t="s">
        <v>39128</v>
      </c>
      <c r="B6" s="138" t="str">
        <f>IFERROR(VLOOKUP(D6,DB!A:K,11,0),"")</f>
        <v>R5</v>
      </c>
      <c r="C6" s="138">
        <v>1</v>
      </c>
      <c r="D6" s="138" t="s">
        <v>14733</v>
      </c>
      <c r="E6" s="138" t="s">
        <v>39104</v>
      </c>
      <c r="F6" s="139"/>
      <c r="G6" s="140">
        <f ca="1">IFERROR(NOW()-F6,"")</f>
        <v>45967.469922453703</v>
      </c>
      <c r="H6" s="139">
        <v>45967.379143518519</v>
      </c>
      <c r="I6" s="138" t="str">
        <f>IFERROR(VLOOKUP(D6,DB!A:F,6,0),"")</f>
        <v>SCECO</v>
      </c>
      <c r="J6" s="138" t="str">
        <f>IFERROR(VLOOKUP(D6,DB!A:G,7,0),"")</f>
        <v>No BB Design</v>
      </c>
      <c r="K6" s="138" t="s">
        <v>39129</v>
      </c>
      <c r="L6" s="138" t="str">
        <f>IFERROR(VLOOKUP(D6,DB!A:I,9,0),"")</f>
        <v>Latis</v>
      </c>
    </row>
    <row r="7" spans="1:13" ht="15">
      <c r="A7" s="138" t="s">
        <v>39130</v>
      </c>
      <c r="B7" s="138" t="str">
        <f>IFERROR(VLOOKUP(D7,DB!A:K,11,0),"")</f>
        <v>R5</v>
      </c>
      <c r="C7" s="138">
        <v>1</v>
      </c>
      <c r="D7" s="138" t="s">
        <v>34276</v>
      </c>
      <c r="E7" s="138" t="s">
        <v>39021</v>
      </c>
      <c r="F7" s="139">
        <v>45967.338113425925</v>
      </c>
      <c r="G7" s="140">
        <f ca="1">IFERROR(NOW()-F7,"")</f>
        <v>0.13180902777821757</v>
      </c>
      <c r="H7" s="139">
        <v>45967.434293981481</v>
      </c>
      <c r="I7" s="138" t="str">
        <f>IFERROR(VLOOKUP(D7,DB!A:F,6,0),"")</f>
        <v>SCECO</v>
      </c>
      <c r="J7" s="138" t="str">
        <f>IFERROR(VLOOKUP(D7,DB!A:G,7,0),"")</f>
        <v>Vandalized</v>
      </c>
      <c r="K7" s="138" t="s">
        <v>39131</v>
      </c>
      <c r="L7" s="138" t="str">
        <f>IFERROR(VLOOKUP(D7,DB!A:I,9,0),"")</f>
        <v>Latis</v>
      </c>
    </row>
    <row r="8" spans="1:13" ht="15">
      <c r="A8" s="138" t="s">
        <v>39132</v>
      </c>
      <c r="B8" s="138" t="str">
        <f>IFERROR(VLOOKUP(D8,DB!A:K,11,0),"")</f>
        <v>R5</v>
      </c>
      <c r="C8" s="138">
        <v>1</v>
      </c>
      <c r="D8" s="138" t="s">
        <v>32794</v>
      </c>
      <c r="E8" s="138" t="s">
        <v>39104</v>
      </c>
      <c r="F8" s="139">
        <v>45967.463009259256</v>
      </c>
      <c r="G8" s="140">
        <f ca="1">IFERROR(NOW()-F8,"")</f>
        <v>6.9131944474065676E-3</v>
      </c>
      <c r="H8" s="139">
        <v>45967.413391203707</v>
      </c>
      <c r="I8" s="138" t="str">
        <f>IFERROR(VLOOKUP(D8,DB!A:F,6,0),"")</f>
        <v>SCECO</v>
      </c>
      <c r="J8" s="138" t="str">
        <f>IFERROR(VLOOKUP(D8,DB!A:G,7,0),"")</f>
        <v>Vandalized+Dead</v>
      </c>
      <c r="K8" s="138" t="s">
        <v>39133</v>
      </c>
      <c r="L8" s="138" t="str">
        <f>IFERROR(VLOOKUP(D8,DB!A:I,9,0),"")</f>
        <v>Latis</v>
      </c>
    </row>
    <row r="9" spans="1:13" ht="15">
      <c r="A9" s="138"/>
      <c r="B9" s="138" t="str">
        <f>IFERROR(VLOOKUP(D9,DB!A:K,11,0),"")</f>
        <v/>
      </c>
      <c r="C9" s="138"/>
      <c r="D9" s="138"/>
      <c r="E9" s="138"/>
      <c r="F9" s="139"/>
      <c r="G9" s="140">
        <f ca="1">IFERROR(NOW()-F9,"")</f>
        <v>45967.469922453703</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45967.469922453703</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45967.469922453703</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45967.469922453703</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45967.469922453703</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45967.469922453703</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45967.469922453703</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45967.469922453703</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45967.469922453703</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45967.469922453703</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45967.469922453703</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45967.469922453703</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45967.469922453703</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45967.469922453703</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45967.469922453703</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45967.469922453703</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45967.469922453703</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45967.469922453703</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45967.469922453703</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45967.469922453703</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45967.469922453703</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45967.469922453703</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45967.469922453703</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45967.469922453703</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45967.469922453703</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45967.469922453703</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45967.469922453703</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45967.469922453703</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45967.469922453703</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45967.469922453703</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45967.469922453703</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45967.469922453703</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45967.469922453703</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45967.469922453703</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45967.469922453703</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45967.469922453703</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45967.469922453703</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45967.469922453703</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45967.469922453703</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45967.469922453703</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45967.469922453703</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45967.469922453703</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45967.469922453703</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45967.469922453703</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45967.469922453703</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45967.469922453703</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45967.469922453703</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45967.469922453703</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45967.469922453703</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45967.469922453703</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45967.469922453703</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45967.469922453703</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45967.469922453703</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45967.469922453703</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45967.469922453703</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45967.469922453703</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45967.469922453703</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45967.469922453703</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45967.469922453703</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45967.469922453703</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45967.469922453703</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45967.469922453703</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45967.469922453703</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45967.469922453703</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45967.469922453703</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45967.469922453703</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45967.469922453703</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45967.469922453703</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45967.469922453703</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45967.469922453703</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45967.469922453703</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45967.469922453703</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45967.469922453703</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45967.469922453703</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45967.469922453703</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45967.469922453703</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45967.469922453703</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45967.469922453703</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45967.469922453703</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45967.469922453703</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45967.469922453703</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45967.469922453703</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45967.469922453703</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45967.469922453703</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45967.469922453703</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45967.469922453703</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45967.469922453703</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45967.469922453703</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45967.469922453703</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45967.469922453703</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45967.469922453703</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45967.469922453703</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45967.469922453703</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45967.469922453703</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45967.469922453703</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45967.469922453703</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45967.469922453703</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45967.469922453703</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45967.469922453703</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45967.469922453703</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45967.469922453703</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45967.469922453703</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45967.469922453703</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45967.469922453703</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45967.469922453703</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45967.469922453703</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45967.469922453703</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45967.469922453703</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45967.469922453703</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45967.469922453703</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45967.469922453703</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45967.469922453703</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45967.469922453703</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45967.469922453703</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45967.469922453703</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45967.469922453703</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45967.469922453703</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45967.469922453703</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45967.469922453703</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45967.469922453703</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45967.469922453703</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45967.469922453703</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45967.469922453703</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45967.469922453703</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45967.469922453703</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45967.469922453703</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45967.469922453703</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45967.469922453703</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45967.469922453703</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45967.469922453703</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45967.469922453703</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45967.469922453703</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45967.469922453703</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45967.469922453703</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45967.469922453703</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45967.469922453703</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45967.469922453703</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45967.469922453703</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45967.469922453703</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45967.469922453703</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45967.469922453703</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45967.469922453703</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45967.469922453703</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45967.469922453703</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45967.469922453703</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45967.469922453703</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45967.469922453703</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45967.469922453703</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45967.469922453703</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45967.469922453703</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45967.469922453703</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45967.469922453703</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45967.469922453703</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45967.469922453703</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45967.469922453703</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45967.469922453703</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45967.469922453703</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45967.469922453703</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45967.469922453703</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45967.469922453703</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45967.469922453703</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45967.469922453703</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45967.469922453703</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45967.469922453703</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45967.469922453703</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45967.469922453703</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45967.469922453703</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45967.469922453703</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45967.469922453703</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45967.469922453703</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45967.469922453703</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45967.469922453703</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45967.469922453703</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45967.469922453703</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45967.469922453703</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45967.469922453703</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45967.469922453703</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45967.469922453703</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45967.469922453703</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45967.469922453703</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45967.469922453703</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45967.469922453703</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45967.469922453703</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45967.469922453703</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45967.469922453703</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45967.469922453703</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45967.469922453703</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45967.469922453703</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45967.469922453703</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45967.469922453703</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45967.469922453703</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45967.469922453703</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45967.469922453703</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45967.469922453703</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45967.469922453703</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45967.469922453703</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45967.469922453703</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45967.469922453703</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45967.469922453703</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45967.469922453703</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45967.469922453703</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45967.469922453703</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45967.469922453703</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45967.469922453703</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45967.469922453703</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45967.469922453703</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45967.469922453703</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45967.469922453703</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45967.469922453703</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45967.469922453703</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45967.469922453703</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45967.469922453703</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45967.469922453703</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45967.469922453703</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45967.469922453703</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45967.469922453703</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45967.469922453703</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45967.469922453703</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45967.469922453703</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45967.469922453703</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45967.469922453703</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45967.469922453703</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45967.469922453703</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45967.469922453703</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45967.469922453703</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45967.469922453703</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45967.469922453703</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45967.469922453703</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45967.469922453703</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45967.469922453703</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45967.469922453703</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45967.469922453703</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45967.469922453703</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45967.469922453703</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45967.469922453703</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45967.469922453703</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45967.469922453703</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45967.469922453703</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45967.469922453703</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45967.469922453703</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45967.469922453703</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45967.469922453703</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45967.469922453703</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45967.469922453703</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45967.469922453703</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45967.469922453703</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45967.469922453703</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45967.469922453703</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45967.469922453703</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45967.469922453703</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45967.469922453703</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45967.469922453703</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45967.469922453703</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45967.469922453703</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45967.469922453703</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45967.469922453703</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45967.469922453703</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45967.469922453703</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45967.469922453703</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45967.469922453703</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45967.469922453703</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45967.469922453703</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45967.469922453703</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45967.469922453703</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45967.469922453703</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45967.469922453703</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45967.469922453703</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45967.469922453703</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45967.469922453703</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45967.469922453703</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45967.469922453703</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45967.469922453703</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45967.469922453703</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45967.469922453703</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45967.469922453703</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45967.469922453703</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45967.469922453703</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45967.469922453703</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45967.469922453703</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45967.469922453703</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45967.469922453703</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45967.469922453703</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45967.469922453703</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45967.469922453703</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45967.469922453703</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45967.469922453703</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45967.469922453703</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45967.469922453703</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45967.469922453703</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45967.469922453703</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45967.469922453703</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45967.469922453703</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45967.469922453703</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0" ht="15"/>
    <row r="1241" ht="15"/>
    <row r="1242" ht="15"/>
    <row r="1245" ht="15"/>
    <row r="1246" ht="15"/>
    <row r="1252"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45967.469922453703</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45967.469922453703</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45967.469922453703</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45967.469922453703</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45967.469922453703</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45967.469922453703</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45967.469922453703</v>
      </c>
      <c r="H8" s="159" t="s">
        <v>39109</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45967.469922453703</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45967.469922453703</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45967.469922453703</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45967.469922453703</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45967.469922453703</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45967.469922453703</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45967.469922453703</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45967.469922453703</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45967.469922453703</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45967.469922453703</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45967.469922453703</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45967.469922453703</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39110</v>
      </c>
      <c r="D21" s="61"/>
      <c r="E21" s="61"/>
      <c r="F21" s="157"/>
      <c r="G21" s="158">
        <f ca="1">IFERROR(NOW()-F21,"-")</f>
        <v>45967.469922453703</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45967.469922453703</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45967.469922453703</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45967.469922453703</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45967.469922453703</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45967.469922453703</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45967.469922453703</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45967.469922453703</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45967.469922453703</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45967.469922453703</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45967.469922453703</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45967.469922453703</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45967.469922453703</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45967.469922453703</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45967.469922453703</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45967.469922453703</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45967.469922453703</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45967.469922453703</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2025-11-06T08:18:42Z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